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4.xml" ContentType="application/vnd.openxmlformats-officedocument.spreadsheetml.comments+xml"/>
  <Override PartName="/xl/worksheets/_rels/sheet17.xml.rels" ContentType="application/vnd.openxmlformats-package.relationships+xml"/>
  <Override PartName="/xl/worksheets/_rels/sheet7.xml.rels" ContentType="application/vnd.openxmlformats-package.relationships+xml"/>
  <Override PartName="/xl/worksheets/_rels/sheet15.xml.rels" ContentType="application/vnd.openxmlformats-package.relationships+xml"/>
  <Override PartName="/xl/worksheets/_rels/sheet14.xml.rels" ContentType="application/vnd.openxmlformats-package.relationships+xml"/>
  <Override PartName="/xl/worksheets/_rels/sheet2.xml.rels" ContentType="application/vnd.openxmlformats-package.relationship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5.xml" ContentType="application/vnd.openxmlformats-officedocument.spreadsheetml.comment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drawings/vmlDrawing4.vml" ContentType="application/vnd.openxmlformats-officedocument.vmlDrawing"/>
  <Override PartName="/xl/drawings/vmlDrawing5.vml" ContentType="application/vnd.openxmlformats-officedocument.vmlDrawing"/>
  <Override PartName="/xl/comments7.xml" ContentType="application/vnd.openxmlformats-officedocument.spreadsheetml.comments+xml"/>
  <Override PartName="/xl/comments1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MATÉRIEL" sheetId="1" state="visible" r:id="rId2"/>
    <sheet name="HYPOTHESE DE W" sheetId="2" state="visible" r:id="rId3"/>
    <sheet name="RANGÉES ET TUTEURS" sheetId="3" state="visible" r:id="rId4"/>
    <sheet name="RANGÉE N°1" sheetId="4" state="visible" r:id="rId5"/>
    <sheet name="RANG N° 2" sheetId="5" state="visible" r:id="rId6"/>
    <sheet name="RANG N° 3" sheetId="6" state="visible" r:id="rId7"/>
    <sheet name="HAUTEUR RANG N°1" sheetId="7" state="visible" r:id="rId8"/>
    <sheet name="HAUTEUR RANG N°2" sheetId="8" state="visible" r:id="rId9"/>
    <sheet name="HAUTEUR RANG N° 3" sheetId="9" state="visible" r:id="rId10"/>
    <sheet name="OBSERVATIONS RANG N°1" sheetId="10" state="visible" r:id="rId11"/>
    <sheet name="OBSERVATIONS RANG N° 2" sheetId="11" state="visible" r:id="rId12"/>
    <sheet name="OBSERVATIONS RANG N° 3" sheetId="12" state="visible" r:id="rId13"/>
    <sheet name="PREMIERES TOMATES MÛRES" sheetId="13" state="visible" r:id="rId14"/>
    <sheet name="RECOLTE DE GRAINES" sheetId="14" state="visible" r:id="rId15"/>
    <sheet name="moyenne graines" sheetId="15" state="visible" r:id="rId16"/>
    <sheet name="Feuil1" sheetId="16" state="visible" r:id="rId17"/>
    <sheet name="Recolte" sheetId="17" state="visible" r:id="rId18"/>
  </sheets>
  <definedNames>
    <definedName function="false" hidden="false" localSheetId="15" name="_xlnm.Print_Titles" vbProcedure="false">Feuil1!$8:$8</definedName>
    <definedName function="false" hidden="false" localSheetId="8" name="_xlnm.Print_Titles" vbProcedure="false">'HAUTEUR RANG N° 3'!$1:$1</definedName>
    <definedName function="false" hidden="false" localSheetId="6" name="_xlnm.Print_Titles" vbProcedure="false">'HAUTEUR RANG N°1'!$1:$1</definedName>
    <definedName function="false" hidden="false" localSheetId="7" name="_xlnm.Print_Titles" vbProcedure="false">'HAUTEUR RANG N°2'!$1:$1</definedName>
    <definedName function="false" hidden="false" localSheetId="1" name="_xlnm.Print_Titles" vbProcedure="false">'HYPOTHESE DE W'!$1:$2</definedName>
    <definedName function="false" hidden="false" localSheetId="12" name="_xlnm.Print_Titles" vbProcedure="false">'PREMIERES TOMATES MÛRES'!$1:$1</definedName>
    <definedName function="false" hidden="false" localSheetId="4" name="_xlnm.Print_Titles" vbProcedure="false">'RANG N° 2'!$1:$2</definedName>
    <definedName function="false" hidden="false" localSheetId="5" name="_xlnm.Print_Titles" vbProcedure="false">'RANG N° 3'!$1:$2</definedName>
    <definedName function="false" hidden="false" localSheetId="1" name="_xlnm._FilterDatabase" vbProcedure="false">'HYPOTHESE DE W'!$B$1:$I$56</definedName>
    <definedName function="false" hidden="false" localSheetId="13" name="_xlnm._FilterDatabase" vbProcedure="false">'RECOLTE DE GRAINES'!$A$1:$A$48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20" authorId="0">
      <text>
        <r>
          <rPr>
            <sz val="11"/>
            <color rgb="FF000000"/>
            <rFont val="Calibri"/>
            <family val="2"/>
            <charset val="1"/>
          </rPr>
          <t xml:space="preserve">Auteur:
</t>
        </r>
        <r>
          <rPr>
            <sz val="9"/>
            <color rgb="FF000000"/>
            <rFont val="Tahoma"/>
            <family val="2"/>
            <charset val="1"/>
          </rPr>
          <t xml:space="preserve"> PLUS 50 PETITES GRAINES JETÉES</t>
        </r>
      </text>
    </comment>
    <comment ref="E23" authorId="0">
      <text>
        <r>
          <rPr>
            <sz val="11"/>
            <color rgb="FF000000"/>
            <rFont val="Calibri"/>
            <family val="2"/>
            <charset val="1"/>
          </rPr>
          <t xml:space="preserve">Auteur:
</t>
        </r>
        <r>
          <rPr>
            <sz val="9"/>
            <color rgb="FF000000"/>
            <rFont val="Tahoma"/>
            <family val="2"/>
            <charset val="1"/>
          </rPr>
          <t xml:space="preserve"> PLUS 50 PETITES GRAINES JETÉES</t>
        </r>
      </text>
    </comment>
    <comment ref="E25" authorId="0">
      <text>
        <r>
          <rPr>
            <sz val="11"/>
            <color rgb="FF000000"/>
            <rFont val="Calibri"/>
            <family val="2"/>
            <charset val="1"/>
          </rPr>
          <t xml:space="preserve">Auteur:
</t>
        </r>
        <r>
          <rPr>
            <sz val="9"/>
            <color rgb="FF000000"/>
            <rFont val="Tahoma"/>
            <family val="2"/>
            <charset val="1"/>
          </rPr>
          <t xml:space="preserve">455 graines + 12 graines</t>
        </r>
      </text>
    </comment>
  </commentList>
</comments>
</file>

<file path=xl/comments1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8" authorId="0">
      <text>
        <r>
          <rPr>
            <sz val="11"/>
            <color rgb="FF000000"/>
            <rFont val="Calibri"/>
            <family val="2"/>
            <charset val="1"/>
          </rPr>
          <t xml:space="preserve">Auteur:
</t>
        </r>
        <r>
          <rPr>
            <sz val="9"/>
            <color rgb="FF000000"/>
            <rFont val="Tahoma"/>
            <family val="2"/>
            <charset val="1"/>
          </rPr>
          <t xml:space="preserve">455 graines + 12 graines</t>
        </r>
      </text>
    </comment>
    <comment ref="E40" authorId="0">
      <text>
        <r>
          <rPr>
            <sz val="11"/>
            <color rgb="FF000000"/>
            <rFont val="Calibri"/>
            <family val="2"/>
            <charset val="1"/>
          </rPr>
          <t xml:space="preserve">Auteur:
</t>
        </r>
        <r>
          <rPr>
            <sz val="9"/>
            <color rgb="FF000000"/>
            <rFont val="Tahoma"/>
            <family val="2"/>
            <charset val="1"/>
          </rPr>
          <t xml:space="preserve"> PLUS 50 PETITES GRAINES JETÉES</t>
        </r>
      </text>
    </comment>
    <comment ref="E116" authorId="0">
      <text>
        <r>
          <rPr>
            <sz val="11"/>
            <color rgb="FF000000"/>
            <rFont val="Calibri"/>
            <family val="2"/>
            <charset val="1"/>
          </rPr>
          <t xml:space="preserve">Auteur:
</t>
        </r>
        <r>
          <rPr>
            <sz val="9"/>
            <color rgb="FF000000"/>
            <rFont val="Tahoma"/>
            <family val="2"/>
            <charset val="1"/>
          </rPr>
          <t xml:space="preserve">455 graines + 12 graines</t>
        </r>
      </text>
    </comment>
  </commentList>
</comments>
</file>

<file path=xl/comments1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13" authorId="0">
      <text>
        <r>
          <rPr>
            <sz val="11"/>
            <color rgb="FF000000"/>
            <rFont val="Calibri"/>
            <family val="2"/>
            <charset val="1"/>
          </rPr>
          <t xml:space="preserve">Auteur:
</t>
        </r>
        <r>
          <rPr>
            <sz val="9"/>
            <color rgb="FF000000"/>
            <rFont val="Tahoma"/>
            <family val="2"/>
            <charset val="1"/>
          </rPr>
          <t xml:space="preserve">pas d'étiquette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35" authorId="0">
      <text>
        <r>
          <rPr>
            <sz val="11"/>
            <color rgb="FF000000"/>
            <rFont val="Calibri"/>
            <family val="2"/>
            <charset val="1"/>
          </rPr>
          <t xml:space="preserve">Auteur:
</t>
        </r>
        <r>
          <rPr>
            <sz val="9"/>
            <color rgb="FF000000"/>
            <rFont val="Tahoma"/>
            <family val="2"/>
            <charset val="1"/>
          </rPr>
          <t xml:space="preserve">terrine semée par jean paul rousilloux</t>
        </r>
      </text>
    </comment>
    <comment ref="E22" authorId="0">
      <text>
        <r>
          <rPr>
            <sz val="11"/>
            <color rgb="FF000000"/>
            <rFont val="Calibri"/>
            <family val="2"/>
            <charset val="1"/>
          </rPr>
          <t xml:space="preserve">Auteur:
</t>
        </r>
        <r>
          <rPr>
            <sz val="9"/>
            <color rgb="FF000000"/>
            <rFont val="Tahoma"/>
            <family val="2"/>
            <charset val="1"/>
          </rPr>
          <t xml:space="preserve">3 prévues mais  non dispos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6" authorId="0">
      <text>
        <r>
          <rPr>
            <sz val="11"/>
            <color rgb="FF000000"/>
            <rFont val="Calibri"/>
            <family val="2"/>
            <charset val="1"/>
          </rPr>
          <t xml:space="preserve">Auteur:
</t>
        </r>
        <r>
          <rPr>
            <sz val="9"/>
            <color rgb="FF000000"/>
            <rFont val="Tahoma"/>
            <family val="2"/>
            <charset val="1"/>
          </rPr>
          <t xml:space="preserve">PLANTE CASSÉE</t>
        </r>
      </text>
    </comment>
    <comment ref="H6" authorId="0">
      <text>
        <r>
          <rPr>
            <sz val="11"/>
            <color rgb="FF000000"/>
            <rFont val="Calibri"/>
            <family val="2"/>
            <charset val="1"/>
          </rPr>
          <t xml:space="preserve">Auteur:
</t>
        </r>
        <r>
          <rPr>
            <sz val="9"/>
            <color rgb="FF000000"/>
            <rFont val="Tahoma"/>
            <family val="2"/>
            <charset val="1"/>
          </rPr>
          <t xml:space="preserve">2 nouveaux départs</t>
        </r>
      </text>
    </comment>
  </commentList>
</comments>
</file>

<file path=xl/sharedStrings.xml><?xml version="1.0" encoding="utf-8"?>
<sst xmlns="http://schemas.openxmlformats.org/spreadsheetml/2006/main" count="2006" uniqueCount="498">
  <si>
    <t xml:space="preserve">2 TUTEURS FER</t>
  </si>
  <si>
    <t xml:space="preserve">1 MASETTE</t>
  </si>
  <si>
    <t xml:space="preserve">1 DÉCAMETRE</t>
  </si>
  <si>
    <t xml:space="preserve">FICELLE env 30 METRES</t>
  </si>
  <si>
    <t xml:space="preserve">FICELLE HORTICOLE</t>
  </si>
  <si>
    <t xml:space="preserve">TUTEURS BOIS ENV 50 A 100</t>
  </si>
  <si>
    <t xml:space="preserve">ANNEAUX</t>
  </si>
  <si>
    <t xml:space="preserve">1 TRANSPLANTOIR</t>
  </si>
  <si>
    <t xml:space="preserve">SOLESIA F 3  5/5/8 ( ? ) env 3 kg</t>
  </si>
  <si>
    <t xml:space="preserve">DCM 7/7/10 75 /100 JOURS  env 3 kg</t>
  </si>
  <si>
    <t xml:space="preserve">DCM  8/5/6 150 JOURS  env 3 kg</t>
  </si>
  <si>
    <t xml:space="preserve">DCM CLIENTS 6/3/12 + BACILLUS</t>
  </si>
  <si>
    <t xml:space="preserve">3 OU 4 CONTENANTS ETANCHES DE 3 A 4 LITRES</t>
  </si>
  <si>
    <t xml:space="preserve">PETIT CONTENANT POUR ENGRAIS 3 OU 4</t>
  </si>
  <si>
    <t xml:space="preserve">BALANCE</t>
  </si>
  <si>
    <t xml:space="preserve">1 CROC</t>
  </si>
  <si>
    <t xml:space="preserve">1 BECHE</t>
  </si>
  <si>
    <t xml:space="preserve">COQUILLES D'OEUF</t>
  </si>
  <si>
    <t xml:space="preserve">ORTIE + </t>
  </si>
  <si>
    <t xml:space="preserve">CISEAU +</t>
  </si>
  <si>
    <t xml:space="preserve">GANTS</t>
  </si>
  <si>
    <t xml:space="preserve">PLANCHES</t>
  </si>
  <si>
    <t xml:space="preserve">SÉCATEUR + PIGE 0,66 CM</t>
  </si>
  <si>
    <t xml:space="preserve">LARGEUR ENTRE LES RANGS : 1 ET 1,2 M</t>
  </si>
  <si>
    <t xml:space="preserve">1 SUPPORT + 3 OU 4 FEUILLES</t>
  </si>
  <si>
    <t xml:space="preserve">NOM DES VARIÉTÉS</t>
  </si>
  <si>
    <t xml:space="preserve">RANGÉS N° 1</t>
  </si>
  <si>
    <t xml:space="preserve">RANGÉS N° 2</t>
  </si>
  <si>
    <t xml:space="preserve">RANGÉS N° 3</t>
  </si>
  <si>
    <t xml:space="preserve">NOMBRE DE VARIÉTÉS DIFFÉRENTES</t>
  </si>
  <si>
    <t xml:space="preserve">ananas</t>
  </si>
  <si>
    <t xml:space="preserve">ECULLY</t>
  </si>
  <si>
    <t xml:space="preserve">Ø 10,5 TC</t>
  </si>
  <si>
    <t xml:space="preserve">ananas noire</t>
  </si>
  <si>
    <t xml:space="preserve">DARDILLY</t>
  </si>
  <si>
    <t xml:space="preserve">andine cornue</t>
  </si>
  <si>
    <t xml:space="preserve">Ø 8 BLEU CLAIR</t>
  </si>
  <si>
    <t xml:space="preserve">Beaurepaire(CRBA)</t>
  </si>
  <si>
    <t xml:space="preserve">Ø 10,5 BLEU FONCÉ</t>
  </si>
  <si>
    <t xml:space="preserve">Beaurepaire(DC)</t>
  </si>
  <si>
    <t xml:space="preserve">beefsteack</t>
  </si>
  <si>
    <t xml:space="preserve">Ø 8 VERT FONCÉ</t>
  </si>
  <si>
    <t xml:space="preserve">CAURALINA GRÉFFÉE</t>
  </si>
  <si>
    <t xml:space="preserve">cerise apéro</t>
  </si>
  <si>
    <t xml:space="preserve">Ø 8 BLEU FONCÉ</t>
  </si>
  <si>
    <t xml:space="preserve">CERISE BLACK CHERRY</t>
  </si>
  <si>
    <t xml:space="preserve">Ø 10,5 ORANGE</t>
  </si>
  <si>
    <t xml:space="preserve">cerise délice du jardinier</t>
  </si>
  <si>
    <t xml:space="preserve">Ø 8 NOIR</t>
  </si>
  <si>
    <t xml:space="preserve">cerise trilly</t>
  </si>
  <si>
    <t xml:space="preserve">pot rond rouge D9</t>
  </si>
  <si>
    <t xml:space="preserve">cœur de bœuf rouge</t>
  </si>
  <si>
    <t xml:space="preserve">Ø 8 ORANGE</t>
  </si>
  <si>
    <t xml:space="preserve">côte St André(CRBA)</t>
  </si>
  <si>
    <t xml:space="preserve">Ø 10,5  vert kiwi</t>
  </si>
  <si>
    <t xml:space="preserve">côte St André(DIDIER)</t>
  </si>
  <si>
    <t xml:space="preserve">Couille du taureau</t>
  </si>
  <si>
    <t xml:space="preserve">pot rond vert D 9</t>
  </si>
  <si>
    <t xml:space="preserve">estiva grappe</t>
  </si>
  <si>
    <t xml:space="preserve">OU 1</t>
  </si>
  <si>
    <t xml:space="preserve">FLEURETTE GRÉFFÉE</t>
  </si>
  <si>
    <t xml:space="preserve">OU 2</t>
  </si>
  <si>
    <t xml:space="preserve">grappelina</t>
  </si>
  <si>
    <t xml:space="preserve">Ø 8 TAUPE</t>
  </si>
  <si>
    <t xml:space="preserve">green zebra</t>
  </si>
  <si>
    <t xml:space="preserve">Ø 8 VERT CLAIR</t>
  </si>
  <si>
    <t xml:space="preserve">JOIE DE LA TABLE</t>
  </si>
  <si>
    <t xml:space="preserve">Ø 8 JAUNE OCRE</t>
  </si>
  <si>
    <t xml:space="preserve">MAESTRIA GRÉFFÉE</t>
  </si>
  <si>
    <t xml:space="preserve">maestria</t>
  </si>
  <si>
    <t xml:space="preserve">Ø 8 VIOLET</t>
  </si>
  <si>
    <t xml:space="preserve">marmande</t>
  </si>
  <si>
    <t xml:space="preserve">Ø  FUCHSIA</t>
  </si>
  <si>
    <t xml:space="preserve">merveille des marchés(CRBA)</t>
  </si>
  <si>
    <t xml:space="preserve">Ø 10,5 NOIR</t>
  </si>
  <si>
    <t xml:space="preserve">montfavet</t>
  </si>
  <si>
    <t xml:space="preserve">Ø 8 VERT CLAIR PASTEL</t>
  </si>
  <si>
    <t xml:space="preserve">monstreuse de Lyon(CRBA)</t>
  </si>
  <si>
    <t xml:space="preserve">Ø 10,5 LOGO</t>
  </si>
  <si>
    <t xml:space="preserve">monstreuse de Lyon(didier)</t>
  </si>
  <si>
    <t xml:space="preserve">noire de Crimée</t>
  </si>
  <si>
    <t xml:space="preserve">Ø 8 ROUGE BORDEAUX</t>
  </si>
  <si>
    <t xml:space="preserve">pamplemousse du Grd-père(CRBA)</t>
  </si>
  <si>
    <t xml:space="preserve">roma</t>
  </si>
  <si>
    <t xml:space="preserve">Ø 8 BLANC</t>
  </si>
  <si>
    <t xml:space="preserve">rose de Berne</t>
  </si>
  <si>
    <t xml:space="preserve">Ø 8 ROSE</t>
  </si>
  <si>
    <r>
      <rPr>
        <sz val="16"/>
        <rFont val="Arial"/>
        <family val="2"/>
        <charset val="1"/>
      </rPr>
      <t xml:space="preserve">ROUSSILLOUX </t>
    </r>
    <r>
      <rPr>
        <sz val="16"/>
        <color rgb="FFFF3399"/>
        <rFont val="Arial"/>
        <family val="2"/>
        <charset val="1"/>
      </rPr>
      <t xml:space="preserve">ROSE</t>
    </r>
    <r>
      <rPr>
        <sz val="16"/>
        <rFont val="Arial"/>
        <family val="2"/>
        <charset val="1"/>
      </rPr>
      <t xml:space="preserve"> ORIGINALE JPR</t>
    </r>
  </si>
  <si>
    <t xml:space="preserve">0u 3</t>
  </si>
  <si>
    <t xml:space="preserve">ROUSSILLOUX ROUGE ORIGINALE JPR</t>
  </si>
  <si>
    <t xml:space="preserve">ROUSSILLOUX ROUGE ( DC )</t>
  </si>
  <si>
    <t xml:space="preserve">russe rouge ( CRBA )</t>
  </si>
  <si>
    <t xml:space="preserve">russe rouge (DC)</t>
  </si>
  <si>
    <t xml:space="preserve">St pierre</t>
  </si>
  <si>
    <t xml:space="preserve">Ø 8 BEIGE PIERRE</t>
  </si>
  <si>
    <t xml:space="preserve">supersteack</t>
  </si>
  <si>
    <t xml:space="preserve">????</t>
  </si>
  <si>
    <t xml:space="preserve">téton de Venus rouge(CRBA)</t>
  </si>
  <si>
    <t xml:space="preserve">27 VARIÉTÉS DIFFÉRENTES</t>
  </si>
  <si>
    <t xml:space="preserve">TOTAL PIEDS DE TOMATES</t>
  </si>
  <si>
    <t xml:space="preserve">RANGÉE N°1</t>
  </si>
  <si>
    <t xml:space="preserve">RANGÉE N°2</t>
  </si>
  <si>
    <t xml:space="preserve">RANGÉE N°3</t>
  </si>
  <si>
    <t xml:space="preserve">TUTEURS</t>
  </si>
  <si>
    <t xml:space="preserve">N°1</t>
  </si>
  <si>
    <t xml:space="preserve">GROS BAMBOU</t>
  </si>
  <si>
    <r>
      <rPr>
        <b val="true"/>
        <sz val="11"/>
        <color rgb="FF000000"/>
        <rFont val="Calibri"/>
        <family val="2"/>
        <charset val="1"/>
      </rPr>
      <t xml:space="preserve">TUTEUR BOIS  </t>
    </r>
    <r>
      <rPr>
        <b val="true"/>
        <sz val="11"/>
        <color rgb="FFFF0000"/>
        <rFont val="Calibri"/>
        <family val="2"/>
        <charset val="1"/>
      </rPr>
      <t xml:space="preserve">FIN</t>
    </r>
    <r>
      <rPr>
        <b val="true"/>
        <sz val="11"/>
        <color rgb="FF000000"/>
        <rFont val="Calibri"/>
        <family val="2"/>
        <charset val="1"/>
      </rPr>
      <t xml:space="preserve"> 1,30 M </t>
    </r>
  </si>
  <si>
    <t xml:space="preserve">N°2</t>
  </si>
  <si>
    <r>
      <rPr>
        <b val="true"/>
        <sz val="11"/>
        <color rgb="FF000000"/>
        <rFont val="Calibri"/>
        <family val="2"/>
        <charset val="1"/>
      </rPr>
      <t xml:space="preserve">TUTEUR BOIS  </t>
    </r>
    <r>
      <rPr>
        <b val="true"/>
        <sz val="11"/>
        <color rgb="FFFF0000"/>
        <rFont val="Calibri"/>
        <family val="2"/>
        <charset val="1"/>
      </rPr>
      <t xml:space="preserve">FIN</t>
    </r>
    <r>
      <rPr>
        <b val="true"/>
        <sz val="11"/>
        <color rgb="FF000000"/>
        <rFont val="Calibri"/>
        <family val="2"/>
        <charset val="1"/>
      </rPr>
      <t xml:space="preserve"> 1,40 M </t>
    </r>
  </si>
  <si>
    <t xml:space="preserve">N°3</t>
  </si>
  <si>
    <t xml:space="preserve">N°4</t>
  </si>
  <si>
    <t xml:space="preserve">TUTEUR BOIS 2,4M</t>
  </si>
  <si>
    <t xml:space="preserve">TUTEUR BOIS ENV 2 M</t>
  </si>
  <si>
    <t xml:space="preserve">N°5</t>
  </si>
  <si>
    <t xml:space="preserve">N°6</t>
  </si>
  <si>
    <r>
      <rPr>
        <b val="true"/>
        <sz val="11"/>
        <color rgb="FF000000"/>
        <rFont val="Calibri"/>
        <family val="2"/>
        <charset val="1"/>
      </rPr>
      <t xml:space="preserve">TUTEUR BOIS  </t>
    </r>
    <r>
      <rPr>
        <b val="true"/>
        <sz val="11"/>
        <color rgb="FFFF0000"/>
        <rFont val="Calibri"/>
        <family val="2"/>
        <charset val="1"/>
      </rPr>
      <t xml:space="preserve">FIN</t>
    </r>
    <r>
      <rPr>
        <b val="true"/>
        <sz val="11"/>
        <color rgb="FF000000"/>
        <rFont val="Calibri"/>
        <family val="2"/>
        <charset val="1"/>
      </rPr>
      <t xml:space="preserve"> 2,30 M </t>
    </r>
  </si>
  <si>
    <t xml:space="preserve">N°7</t>
  </si>
  <si>
    <t xml:space="preserve">N°8</t>
  </si>
  <si>
    <t xml:space="preserve">TUTEUR BOIS</t>
  </si>
  <si>
    <t xml:space="preserve">N°9</t>
  </si>
  <si>
    <t xml:space="preserve">N°10</t>
  </si>
  <si>
    <r>
      <rPr>
        <b val="true"/>
        <sz val="11"/>
        <color rgb="FF000000"/>
        <rFont val="Calibri"/>
        <family val="2"/>
        <charset val="1"/>
      </rPr>
      <t xml:space="preserve">TUTEUR BOIS  </t>
    </r>
    <r>
      <rPr>
        <b val="true"/>
        <sz val="11"/>
        <color rgb="FFFF0000"/>
        <rFont val="Calibri"/>
        <family val="2"/>
        <charset val="1"/>
      </rPr>
      <t xml:space="preserve">GROS </t>
    </r>
    <r>
      <rPr>
        <b val="true"/>
        <sz val="11"/>
        <rFont val="Calibri"/>
        <family val="2"/>
        <charset val="1"/>
      </rPr>
      <t xml:space="preserve">1,30</t>
    </r>
    <r>
      <rPr>
        <b val="true"/>
        <sz val="11"/>
        <color rgb="FF000000"/>
        <rFont val="Calibri"/>
        <family val="2"/>
        <charset val="1"/>
      </rPr>
      <t xml:space="preserve"> M </t>
    </r>
  </si>
  <si>
    <t xml:space="preserve">N°11</t>
  </si>
  <si>
    <t xml:space="preserve">N°12</t>
  </si>
  <si>
    <t xml:space="preserve">TUTEUR BOIS   1,70 M </t>
  </si>
  <si>
    <t xml:space="preserve">N°13</t>
  </si>
  <si>
    <t xml:space="preserve">N°14</t>
  </si>
  <si>
    <r>
      <rPr>
        <b val="true"/>
        <sz val="11"/>
        <color rgb="FF000000"/>
        <rFont val="Calibri"/>
        <family val="2"/>
        <charset val="1"/>
      </rPr>
      <t xml:space="preserve">TUTEUR BOIS  </t>
    </r>
    <r>
      <rPr>
        <b val="true"/>
        <sz val="11"/>
        <color rgb="FFFF0000"/>
        <rFont val="Calibri"/>
        <family val="2"/>
        <charset val="1"/>
      </rPr>
      <t xml:space="preserve">FIN</t>
    </r>
    <r>
      <rPr>
        <b val="true"/>
        <sz val="11"/>
        <color rgb="FF000000"/>
        <rFont val="Calibri"/>
        <family val="2"/>
        <charset val="1"/>
      </rPr>
      <t xml:space="preserve"> 1,50 M </t>
    </r>
  </si>
  <si>
    <t xml:space="preserve">N°15</t>
  </si>
  <si>
    <t xml:space="preserve">TUTEUR BOIS 2,5M</t>
  </si>
  <si>
    <t xml:space="preserve">N°16</t>
  </si>
  <si>
    <t xml:space="preserve">BAMBOU ENV 1,80M</t>
  </si>
  <si>
    <t xml:space="preserve">N°17</t>
  </si>
  <si>
    <t xml:space="preserve">N°18</t>
  </si>
  <si>
    <t xml:space="preserve">TUTEUR BOIS ENV 2,50 M</t>
  </si>
  <si>
    <t xml:space="preserve">N°19</t>
  </si>
  <si>
    <t xml:space="preserve">N°20</t>
  </si>
  <si>
    <r>
      <rPr>
        <b val="true"/>
        <sz val="11"/>
        <color rgb="FF000000"/>
        <rFont val="Calibri"/>
        <family val="2"/>
        <charset val="1"/>
      </rPr>
      <t xml:space="preserve">TUTEUR BOIS  </t>
    </r>
    <r>
      <rPr>
        <b val="true"/>
        <sz val="11"/>
        <color rgb="FFFF0000"/>
        <rFont val="Calibri"/>
        <family val="2"/>
        <charset val="1"/>
      </rPr>
      <t xml:space="preserve">FIN</t>
    </r>
    <r>
      <rPr>
        <b val="true"/>
        <sz val="11"/>
        <color rgb="FF000000"/>
        <rFont val="Calibri"/>
        <family val="2"/>
        <charset val="1"/>
      </rPr>
      <t xml:space="preserve"> 1,70 M </t>
    </r>
  </si>
  <si>
    <t xml:space="preserve">N°21</t>
  </si>
  <si>
    <t xml:space="preserve">N°22</t>
  </si>
  <si>
    <t xml:space="preserve">TUTEUR BOIS ENV 2,65 M</t>
  </si>
  <si>
    <t xml:space="preserve">N°23</t>
  </si>
  <si>
    <t xml:space="preserve">TUTEUR BOIS 2 M</t>
  </si>
  <si>
    <t xml:space="preserve">N°24</t>
  </si>
  <si>
    <t xml:space="preserve">N°25</t>
  </si>
  <si>
    <t xml:space="preserve">TUTEUR BOIS 2,1M</t>
  </si>
  <si>
    <t xml:space="preserve">N°26</t>
  </si>
  <si>
    <t xml:space="preserve">N°27</t>
  </si>
  <si>
    <t xml:space="preserve">N°28</t>
  </si>
  <si>
    <t xml:space="preserve">TUTEUR BOIS 1,5M</t>
  </si>
  <si>
    <t xml:space="preserve">N°29</t>
  </si>
  <si>
    <t xml:space="preserve">TUTEUR BOIS MOYEN 2,10M</t>
  </si>
  <si>
    <t xml:space="preserve">N°30</t>
  </si>
  <si>
    <t xml:space="preserve">N°31</t>
  </si>
  <si>
    <t xml:space="preserve">TUTEUR BOIS 2,3M</t>
  </si>
  <si>
    <t xml:space="preserve">N°32</t>
  </si>
  <si>
    <t xml:space="preserve">TUTEUR BOIS 1,65M</t>
  </si>
  <si>
    <t xml:space="preserve">N°33</t>
  </si>
  <si>
    <t xml:space="preserve">TUTEUR BOIS 1,70M</t>
  </si>
  <si>
    <t xml:space="preserve">N°34</t>
  </si>
  <si>
    <r>
      <rPr>
        <b val="true"/>
        <sz val="11"/>
        <color rgb="FF000000"/>
        <rFont val="Calibri"/>
        <family val="2"/>
        <charset val="1"/>
      </rPr>
      <t xml:space="preserve">TUTEUR BOIS  </t>
    </r>
    <r>
      <rPr>
        <b val="true"/>
        <sz val="11"/>
        <color rgb="FFFF0000"/>
        <rFont val="Calibri"/>
        <family val="2"/>
        <charset val="1"/>
      </rPr>
      <t xml:space="preserve">FIN</t>
    </r>
    <r>
      <rPr>
        <b val="true"/>
        <sz val="11"/>
        <color rgb="FF000000"/>
        <rFont val="Calibri"/>
        <family val="2"/>
        <charset val="1"/>
      </rPr>
      <t xml:space="preserve"> 2,50M </t>
    </r>
  </si>
  <si>
    <t xml:space="preserve">TUTEUR BOIS 1,40M</t>
  </si>
  <si>
    <t xml:space="preserve">N°35</t>
  </si>
  <si>
    <r>
      <rPr>
        <b val="true"/>
        <sz val="11"/>
        <color rgb="FF000000"/>
        <rFont val="Calibri"/>
        <family val="2"/>
        <charset val="1"/>
      </rPr>
      <t xml:space="preserve">TUTEUR BOIS  </t>
    </r>
    <r>
      <rPr>
        <b val="true"/>
        <sz val="11"/>
        <color rgb="FFFF0000"/>
        <rFont val="Calibri"/>
        <family val="2"/>
        <charset val="1"/>
      </rPr>
      <t xml:space="preserve">GROS </t>
    </r>
    <r>
      <rPr>
        <b val="true"/>
        <sz val="11"/>
        <rFont val="Calibri"/>
        <family val="2"/>
        <charset val="1"/>
      </rPr>
      <t xml:space="preserve">1,35</t>
    </r>
    <r>
      <rPr>
        <b val="true"/>
        <sz val="11"/>
        <color rgb="FF000000"/>
        <rFont val="Calibri"/>
        <family val="2"/>
        <charset val="1"/>
      </rPr>
      <t xml:space="preserve"> M </t>
    </r>
  </si>
  <si>
    <t xml:space="preserve">VARIÉTÉS</t>
  </si>
  <si>
    <t xml:space="preserve"> SEMIS 23/03/2020,  PLANTATION LE 29/04/2020</t>
  </si>
  <si>
    <t xml:space="preserve">Ø 12 LOGO</t>
  </si>
  <si>
    <t xml:space="preserve">Ø 12 NOIR</t>
  </si>
  <si>
    <t xml:space="preserve">russe rouge </t>
  </si>
  <si>
    <t xml:space="preserve">ROUSSILLOUX ROUGE ORIGINALE JPR SEMIS DIDIER</t>
  </si>
  <si>
    <t xml:space="preserve">AU FOND DU TROU : (UNE GROSSE POIGNÉE D'ORTIE BROYÉE ENV 70 GRAMMES + 2 PLANTOIRS DE COMPOST + 1 GROSSE  CUILLERE A SOUPE DE MARC DE CAFÉ ) APRES PLANTATION ENV 2 PLANTOIRS DE COMPOST EN SURFACAGE</t>
  </si>
  <si>
    <t xml:space="preserve">1 ER PASSAGE DE PURIN D'ORTIE 500 ML DE PURIN POUR 11 LITRES D'EAU</t>
  </si>
  <si>
    <t xml:space="preserve">REMARQUE : 4 à 5 jours après les plantes ont pris un beau vert.</t>
  </si>
  <si>
    <t xml:space="preserve">2 EME PASSAGE DE PURIN D'ORTIE 500 ML DE PURIN POUR 11 LITRES D'EAU</t>
  </si>
  <si>
    <t xml:space="preserve">3 EME PASSAGE DE PURIN D'ORTIE 500 ML DE PURIN POUR 11 LITRES D'EAU</t>
  </si>
  <si>
    <t xml:space="preserve">SULFATE DE MAGNÉSIE ( en arrosage )</t>
  </si>
  <si>
    <t xml:space="preserve">54 gr/14 litres soit 3,85 gr / litre sur 2 cœurs de bœuf et 1 andine cornue</t>
  </si>
  <si>
    <t xml:space="preserve">54 gr/14 litres soit 3,85 gr / litres sur toute la ligne</t>
  </si>
  <si>
    <t xml:space="preserve">ENGRAIS SOLABIOL POTAGER ET POMME DE TERRE 4/6/10 + 2 MGO + OSIRYL</t>
  </si>
  <si>
    <t xml:space="preserve">ENVIRON 33 GRAMMES PAR PLANTE = 2 cuillères à soupe pleines</t>
  </si>
  <si>
    <t xml:space="preserve">PURIN DE CONSOUDE ( CARREFOUR )</t>
  </si>
  <si>
    <t xml:space="preserve">PULVÉRISATION : 100 ML / 5 LITRES</t>
  </si>
  <si>
    <t xml:space="preserve">bicarbonate de soude alimentaire marque Cérébos 5 grammes/ litre + </t>
  </si>
  <si>
    <t xml:space="preserve">savon noir marque  Briochin 1 cuillère à café par litre : 2 litres de solution</t>
  </si>
  <si>
    <t xml:space="preserve">sur plantes N° 2, N°3, N°5, N°9, 10,11</t>
  </si>
  <si>
    <t xml:space="preserve">GRÊLE VERS 18 H30 + ENV 40 MM</t>
  </si>
  <si>
    <t xml:space="preserve">BOULLIE BORDELAISE 6 gr / litre n° 1 A 35</t>
  </si>
  <si>
    <t xml:space="preserve">4 EME PASSAGE DE PURIN D'ORTIE 500 ML DE PURIN POUR 11 LITRES D'EAU sur les plantes n°30 à 34</t>
  </si>
  <si>
    <t xml:space="preserve">PURIN DE CONSOUDE ( MAISON  ) 0,5 LITRE / 11 LITRES PLANTE N° 26 A 36 PLANTES N° 1 A 7</t>
  </si>
  <si>
    <t xml:space="preserve">PURIN D'ORTIE 500 ML DE PURIN POUR 11 LITRES D'EAU sur les plantes COURGETTES, POIVRONS, AUBERGINES, CONCOMBRE, HARICOTS VERTS</t>
  </si>
  <si>
    <t xml:space="preserve">savon noir le Briochin 3 cuillères à SOUPE /  litre : 3 litres N°1 à 8 et N°17 + autres variétés avec beaucoup de pucerons " rouges " à 19 h 50</t>
  </si>
  <si>
    <t xml:space="preserve">DÉBUT JUILLET SUR 2ème et 3 ème bouquets beaucoup de fleurs avortent</t>
  </si>
  <si>
    <t xml:space="preserve">BOUIILE BORBELAISE 4 GR/LITRE : 5 LITRES</t>
  </si>
  <si>
    <t xml:space="preserve"> SEMIS 23/03/2020,  PLANTATION LE 2 MAI 2020</t>
  </si>
  <si>
    <t xml:space="preserve">OK</t>
  </si>
  <si>
    <t xml:space="preserve">MONSTRUEUSE DE LYON ( DIDIER )</t>
  </si>
  <si>
    <t xml:space="preserve">ananas noire REMPLACÉ PAR COUILLE DU TAUREAU</t>
  </si>
  <si>
    <t xml:space="preserve">???</t>
  </si>
  <si>
    <t xml:space="preserve">ROUSSILLOUX ROUGE ORIGINALE JPR semis en terrine de JPR</t>
  </si>
  <si>
    <r>
      <rPr>
        <sz val="16"/>
        <rFont val="Arial"/>
        <family val="2"/>
        <charset val="1"/>
      </rPr>
      <t xml:space="preserve">ROUSSILLOUX ROUGE ORIGINALE JPR semis</t>
    </r>
    <r>
      <rPr>
        <sz val="16"/>
        <color rgb="FFFF0000"/>
        <rFont val="Arial"/>
        <family val="2"/>
        <charset val="1"/>
      </rPr>
      <t xml:space="preserve"> DC</t>
    </r>
  </si>
  <si>
    <t xml:space="preserve">ROUSSILLOUX ROUGE ( DC ) graines 2019</t>
  </si>
  <si>
    <t xml:space="preserve">ROUSSILLOUX ROUGE ( DC ) graines 2019 semis didier</t>
  </si>
  <si>
    <t xml:space="preserve">N°36</t>
  </si>
  <si>
    <t xml:space="preserve">UNE GROSSE POIGNÉE D'ORTIE BROYÉE ENV 70 GRAMMES + 2 PLANTOIRS DE COMPOST + APRES PLANTATION ENV 2 PLANTOIRS DE COMPOST EN SURFACAGE  et  1 GROSSE  CUILLERE A SOUPE DE MARC DE CAFÉ</t>
  </si>
  <si>
    <t xml:space="preserve">1 ER PASSAGE DE PURIN D'ORTIE 600 ML DE PURIN POUR 11 LITRES D'EAU</t>
  </si>
  <si>
    <t xml:space="preserve">3 EME PASSAGE DE PURIN D'ORTIE 1 LITRE DE PURIN POUR 13 LITRES D'EAU</t>
  </si>
  <si>
    <t xml:space="preserve">FIN DU PURIN DU 29 AVRIL</t>
  </si>
  <si>
    <t xml:space="preserve">ENVIRON 25 GRAMMES PAR PLANTE = 1,5 cuillère à soupe pleine</t>
  </si>
  <si>
    <t xml:space="preserve">BOULLIE BORDELAISE 6 gr / litre n° 1 A 36</t>
  </si>
  <si>
    <t xml:space="preserve">3 EME PASSAGE DE PURIN D'ORTIE 0,5 LITRE DE PURIN POUR 11 LITRES D'EAU PLANTES N°3 A 26</t>
  </si>
  <si>
    <t xml:space="preserve">PURIN DE CONSOUDE ( MAISON  ) 0,5 LITRE / 11 LITRES PLANTE N° 26 A 36</t>
  </si>
  <si>
    <t xml:space="preserve">savon noir le Briochin 3 cuillères à SOUPE /  litre : 3 litres  ROMA et N°3 A 6 + autres variétés avec beaucoup de pucerons " rouges " à 19h50</t>
  </si>
  <si>
    <t xml:space="preserve">sulfate de magnésie 3 gr / litre de N° 1 à 18    11 litres de solution pour  10 / 12 pieds</t>
  </si>
  <si>
    <t xml:space="preserve">PURIN DE CONSOUDE ( MAISON  ) 0,58 LITRE / 11 LITRES PLANTE N° 3 A 33  + POIVRONS + COUGETTES + HARICOTS VERTS</t>
  </si>
  <si>
    <r>
      <rPr>
        <b val="true"/>
        <sz val="11"/>
        <color rgb="FF000000"/>
        <rFont val="Calibri"/>
        <family val="2"/>
        <charset val="1"/>
      </rPr>
      <t xml:space="preserve"> SEMIS 23/03/2020,  PLANTATION DU 7 AU</t>
    </r>
    <r>
      <rPr>
        <b val="true"/>
        <sz val="14"/>
        <color rgb="FF000000"/>
        <rFont val="Calibri"/>
        <family val="2"/>
        <charset val="1"/>
      </rPr>
      <t xml:space="preserve"> 11 MAI 2020</t>
    </r>
  </si>
  <si>
    <t xml:space="preserve">AUBERGINES</t>
  </si>
  <si>
    <t xml:space="preserve">CONCONBRE TANJA</t>
  </si>
  <si>
    <t xml:space="preserve">N°37</t>
  </si>
  <si>
    <t xml:space="preserve">N°38</t>
  </si>
  <si>
    <t xml:space="preserve">BOULLIE BORDELAISE 6 gr / litre n° 1 A 33 + ESSAI SUR 1  OU 2 PIEDS DE HARICOTS + POMMES DE TERRE</t>
  </si>
  <si>
    <t xml:space="preserve">4 EME PASSAGE DE PURIN D'ORTIE 500 ML DE PURIN POUR 11 LITRES D'EAU sur les plantes n° 1 à n° 27 ET 30 A 37 + POIVRONS + COUGETTES + HARICOTS VERTS</t>
  </si>
  <si>
    <t xml:space="preserve">PURIN DE CONSOUDE ( MAISON  ) 0,5 LITRE / 11 LITRES PLANTE N° 28 ET N° 29 </t>
  </si>
  <si>
    <t xml:space="preserve">sulfate de magnésie 3 gr / litre de N° 1 à 27 11 litres de solution pour  10 / 12 pieds</t>
  </si>
  <si>
    <t xml:space="preserve">5 EME PASSAGE DE PURIN D'ORTIE 0,575 litre DE PURIN POUR 11 LITRES D'EAU sur les plantes n° 1 à n° 24  </t>
  </si>
  <si>
    <t xml:space="preserve">VARIÉTÉS </t>
  </si>
  <si>
    <t xml:space="preserve">HAUTEUR LE 31/05/20</t>
  </si>
  <si>
    <t xml:space="preserve">HAUTEUR LE 07/06/20</t>
  </si>
  <si>
    <t xml:space="preserve">HAUTEUR LE 14/06/20</t>
  </si>
  <si>
    <t xml:space="preserve">HAUTEUR LE 21/06/20</t>
  </si>
  <si>
    <t xml:space="preserve">HAUTEUR LE 28/06/20</t>
  </si>
  <si>
    <t xml:space="preserve">HAUTEUR LE 5/07/20</t>
  </si>
  <si>
    <t xml:space="preserve">HAUTEUR LE 12/07/20</t>
  </si>
  <si>
    <t xml:space="preserve">HAUTEUR LE 19/07/20</t>
  </si>
  <si>
    <t xml:space="preserve">HAUTEUR LE 26/07/20</t>
  </si>
  <si>
    <t xml:space="preserve">S 22</t>
  </si>
  <si>
    <t xml:space="preserve">S 23</t>
  </si>
  <si>
    <t xml:space="preserve">S 24</t>
  </si>
  <si>
    <t xml:space="preserve">S 25</t>
  </si>
  <si>
    <t xml:space="preserve">S 26</t>
  </si>
  <si>
    <t xml:space="preserve">S 27</t>
  </si>
  <si>
    <t xml:space="preserve">S 28</t>
  </si>
  <si>
    <t xml:space="preserve">S 29</t>
  </si>
  <si>
    <t xml:space="preserve">S 30</t>
  </si>
  <si>
    <t xml:space="preserve"> PLANTATION LE 29/04/2020</t>
  </si>
  <si>
    <t xml:space="preserve">russe rouge</t>
  </si>
  <si>
    <t xml:space="preserve">HAUTEUR MOYENNE DES TOMATES RANG N°1 AU 1/06/20</t>
  </si>
  <si>
    <t xml:space="preserve">HAUTEUR MOYENNE DES TOMATES RANG N°1 AU 7/06/20</t>
  </si>
  <si>
    <t xml:space="preserve">HAUTEUR MOYENNE DES TOMATES RANG N°1 AU 14/06/20</t>
  </si>
  <si>
    <t xml:space="preserve">HAUTEUR MOYENNE DES TOMATES RANG N°1 AU 21/06/20</t>
  </si>
  <si>
    <t xml:space="preserve">HAUTEUR MOYENNE DES TOMATES RANG N°1 AU 28/06/20</t>
  </si>
  <si>
    <t xml:space="preserve">HAUTEUR MOYENNE DES TOMATES RANG N°1 AU 5/07/20</t>
  </si>
  <si>
    <t xml:space="preserve">HAUTEUR MOYENNE DES TOMATES RANG N°1 AU 12/07/20</t>
  </si>
  <si>
    <t xml:space="preserve">HAUTEUR MOYENNE DES TOMATES RANG N°1 AU 19/07/20</t>
  </si>
  <si>
    <t xml:space="preserve">HAUTEUR MOYENNE DES TOMATES RANG N°1 AU 26/07/20</t>
  </si>
  <si>
    <t xml:space="preserve">augmentation du 1er au 7 juin</t>
  </si>
  <si>
    <t xml:space="preserve">augmentation par jour du 1er au 7 juin</t>
  </si>
  <si>
    <t xml:space="preserve">augmentation du 7 au 14 juin</t>
  </si>
  <si>
    <t xml:space="preserve">augmentation par jour du 7 au 14 juin</t>
  </si>
  <si>
    <t xml:space="preserve">augmentation du 14 au 21 juin</t>
  </si>
  <si>
    <t xml:space="preserve">augmentation par jour du 14 au 21 juin</t>
  </si>
  <si>
    <t xml:space="preserve">augmentation du 21 au 28 juin</t>
  </si>
  <si>
    <t xml:space="preserve">augmentation par jour du 21 au 28 juin</t>
  </si>
  <si>
    <t xml:space="preserve">augmentation du 28 juin au 5 juillet</t>
  </si>
  <si>
    <t xml:space="preserve">augmentation du 5 juillet au 12 juillet</t>
  </si>
  <si>
    <t xml:space="preserve">augmentation du 12 juillet au 19 juillet</t>
  </si>
  <si>
    <t xml:space="preserve">augmentation du 19 juillet au 26 juillet</t>
  </si>
  <si>
    <t xml:space="preserve">PLANTATION LE 2 MAI 2020</t>
  </si>
  <si>
    <t xml:space="preserve">HAUTEUR LE 28/06/21</t>
  </si>
  <si>
    <t xml:space="preserve">HAUTEUR MOYENNE DES TOMATES RANG N°2 AU 1/06/20</t>
  </si>
  <si>
    <t xml:space="preserve">HAUTEUR MOYENNE DES TOMATES RANG N°2 AU 7/06/20</t>
  </si>
  <si>
    <t xml:space="preserve">HAUTEUR MOYENNE DES TOMATES RANG N°2 AU 14/06/20</t>
  </si>
  <si>
    <t xml:space="preserve">HAUTEUR MOYENNE DES TOMATES RANG N°2 AU 28/06/20</t>
  </si>
  <si>
    <t xml:space="preserve">HAUTEUR MOYENNE DES TOMATES RANG N°2 AU 21/06/20</t>
  </si>
  <si>
    <t xml:space="preserve">HAUTEUR MOYENNE DES TOMATES RANG N°2 AU 5/07/20</t>
  </si>
  <si>
    <t xml:space="preserve">HAUTEUR MOYENNE DES TOMATES RANG N°2 AU 12/07/20</t>
  </si>
  <si>
    <t xml:space="preserve">HAUTEUR MOYENNE DES TOMATES RANG N°2 AU 19/07/20</t>
  </si>
  <si>
    <t xml:space="preserve">HAUTEUR MOYENNE DES TOMATES RANG N°2 AU 26/07/20</t>
  </si>
  <si>
    <r>
      <rPr>
        <b val="true"/>
        <sz val="11"/>
        <color rgb="FF000000"/>
        <rFont val="Calibri"/>
        <family val="2"/>
        <charset val="1"/>
      </rPr>
      <t xml:space="preserve">PLANTATION DU 7 AU</t>
    </r>
    <r>
      <rPr>
        <b val="true"/>
        <sz val="14"/>
        <color rgb="FF000000"/>
        <rFont val="Calibri"/>
        <family val="2"/>
        <charset val="1"/>
      </rPr>
      <t xml:space="preserve"> 11 MAI 2020</t>
    </r>
  </si>
  <si>
    <t xml:space="preserve">HARICOT A RAME SÉRIE N°1</t>
  </si>
  <si>
    <t xml:space="preserve">65 A 90 CM</t>
  </si>
  <si>
    <t xml:space="preserve">100 A 150 CM</t>
  </si>
  <si>
    <t xml:space="preserve">150 A 180 cm</t>
  </si>
  <si>
    <t xml:space="preserve">175 A 200 CM</t>
  </si>
  <si>
    <t xml:space="preserve">HARICOT A RAME SÉRIE N°2</t>
  </si>
  <si>
    <t xml:space="preserve">20 A 30 CM</t>
  </si>
  <si>
    <t xml:space="preserve">50 A 80 CM</t>
  </si>
  <si>
    <t xml:space="preserve">105 A 130 cm</t>
  </si>
  <si>
    <t xml:space="preserve">170 A 190 CM</t>
  </si>
  <si>
    <t xml:space="preserve">HAUTEUR MOYENNE DES TOMATES RANG N°3 AU 1/06/20</t>
  </si>
  <si>
    <t xml:space="preserve">HAUTEUR MOYENNE DES TOMATES RANG N°3 AU 7/06/20</t>
  </si>
  <si>
    <t xml:space="preserve">HAUTEUR MOYENNE DES TOMATES RANG N°3 AU 14/06/20</t>
  </si>
  <si>
    <t xml:space="preserve">HAUTEUR MOYENNE DES TOMATES RANG N°3 AU 21/06/20</t>
  </si>
  <si>
    <t xml:space="preserve">HAUTEUR MOYENNE DES TOMATES RANG N°3 AU 28/06/20</t>
  </si>
  <si>
    <t xml:space="preserve">HAUTEUR MOYENNE DES TOMATES RANG N°3 AU 5/07/20</t>
  </si>
  <si>
    <t xml:space="preserve">HAUTEUR MOYENNE DES TOMATES RANG N°3 AU 12/07/20</t>
  </si>
  <si>
    <t xml:space="preserve">HAUTEUR MOYENNE DES TOMATES RANG N°3 AU 19/07/20</t>
  </si>
  <si>
    <t xml:space="preserve">HAUTEUR MOYENNE DES TOMATES RANG N°3 AU 26/07/20</t>
  </si>
  <si>
    <t xml:space="preserve">OBSERVATIONS AU 13/06/20</t>
  </si>
  <si>
    <t xml:space="preserve">75 cm, 2 départs, 1er bouquet sur 1 départ : 4 tomates de 1 cm, 2ème départ : 2 tomates de 1 cm + 2ème sur les 2 départs.</t>
  </si>
  <si>
    <r>
      <rPr>
        <sz val="11"/>
        <color rgb="FF000000"/>
        <rFont val="Calibri"/>
        <family val="2"/>
        <charset val="1"/>
      </rPr>
      <t xml:space="preserve">73 cm, 2 départs 1er bouquet : pas de tomate en formation + un 2 ème bouquet sur le 2 ème départ, mais pas de fleurs ouvertes.</t>
    </r>
    <r>
      <rPr>
        <sz val="11"/>
        <rFont val="Calibri"/>
        <family val="2"/>
        <charset val="1"/>
      </rPr>
      <t xml:space="preserve"> </t>
    </r>
  </si>
  <si>
    <r>
      <rPr>
        <sz val="11"/>
        <color rgb="FF000000"/>
        <rFont val="Calibri"/>
        <family val="2"/>
        <charset val="1"/>
      </rPr>
      <t xml:space="preserve">69 cm, 1 départ avec un bouquet de 7 tomates de 5/6 cm + un 2ème bouquet. </t>
    </r>
    <r>
      <rPr>
        <sz val="11"/>
        <color rgb="FFFF0000"/>
        <rFont val="Calibri"/>
        <family val="2"/>
        <charset val="1"/>
      </rPr>
      <t xml:space="preserve">Le lendemain ou le soir  l'apex a été cassé.</t>
    </r>
  </si>
  <si>
    <t xml:space="preserve">60 cm, 3 départs: un avec 1 bouquet : 1 seule tomate de 0,5 cm</t>
  </si>
  <si>
    <t xml:space="preserve">57  cm, 2 départs : un avec 1 tomate en formation, l'autre avec  3 fleurs.</t>
  </si>
  <si>
    <t xml:space="preserve">80 cm, 3 départs. Sur 1 départ 4 tomates de 0,5 cm à 1 cm.</t>
  </si>
  <si>
    <t xml:space="preserve">72  cm, 2 départs, 1 tomate de  3 cm de Ø + 1 bouquet sur 1 départ, sur le 2ème départ 1 bouquet en formation.</t>
  </si>
  <si>
    <t xml:space="preserve">90 cm, 2 départs : 1 bouquet avec 7 tomates de 4 cm de Ø, 2ème bouquet avec 5 tomates de 1 à 5 cm + 2 autres bouquets. Remarque : certaines  tomates ont tendance à s'ouvrir  de haut en bas.</t>
  </si>
  <si>
    <t xml:space="preserve">79 cm, 1 bouquet avec 5 tomates de 3 à 6 cm. 2ème bouquet : 5 tomates de de 1 à 4 cm, 3ème bouquet avec 2 tomates en formation de 0,5 cm .</t>
  </si>
  <si>
    <t xml:space="preserve">72 cm, 1 bouquet avec 5 tomates de 3 à 5 cm, 2ème bouquet avec 4 tomates de 1 à 3 cm + un 3ème bouquet.</t>
  </si>
  <si>
    <t xml:space="preserve">64 cm, 1 bouquet avec 4 tomates de de 4 à 6 cm, 2ème bouquet avec  6 tomates de 1 à 3,5 cm.</t>
  </si>
  <si>
    <t xml:space="preserve">72 cm,1 bouquet avec une tomate de 5 cm + un 2ème bouquet.</t>
  </si>
  <si>
    <t xml:space="preserve">70 cm, 1 bouquet avec 2 tomates + un 2ème bouquet avec 2 tomates de 0,5 cm + fleurs sur le même bouquet.</t>
  </si>
  <si>
    <t xml:space="preserve">60 cm, 2 départs. 1er départ : 1 tomate de 3 cm + 1 bouquet sur le 2ème départ.</t>
  </si>
  <si>
    <t xml:space="preserve">63 cm, 2 départs, 1 tomate de 5 cm + 1 autrebouquet sur chaque départ.</t>
  </si>
  <si>
    <t xml:space="preserve">60 cm, 1  départ, 1 bouquet  1 avec 1 tomate de 2 cm + un 2ème bouquet.</t>
  </si>
  <si>
    <t xml:space="preserve">52 cm, 2 départs, avec 3 tomates de 3 cm  + un 2ème bouquet.</t>
  </si>
  <si>
    <t xml:space="preserve">60 cm, 1  départ, 1 bouquet  1 avec 3 tomates de 1 cm  à 3 cm + un 2ème bouquet.</t>
  </si>
  <si>
    <t xml:space="preserve">76 cm, 1 départ avec un 1er bouquet de 4 tomates de 3 à 5 cm, un  2ème bouquet avec 5 tomates de  0,5 cm  à 1 cm + un 3ème bouquet.</t>
  </si>
  <si>
    <t xml:space="preserve">60 cm, 2 départs avec 5 tomates de 3 à 5 cm ( commencent à blanchir ), 2ème bouquet avec 5 tomates de 0,5 cm à 1 cm + 3ème bouquet</t>
  </si>
  <si>
    <t xml:space="preserve">75 cm, 1 départ avec 5 tomates de 3 à 5 cm ( commencent à blanchir ), 2ème bouquet avec 6 tomates de 1 à 3 cm, 3ème bouquet avec 2 petites tomates de 0,5 cm + 4ème bouquet.</t>
  </si>
  <si>
    <t xml:space="preserve">60 cm, 2 départs avec 1 bouquet sur chaque départ.</t>
  </si>
  <si>
    <t xml:space="preserve">53 cm, 1 départ avec 2 tomates de 0,5 cm.</t>
  </si>
  <si>
    <t xml:space="preserve">38 cm, 2 départs : pas de fleurs épanouies.</t>
  </si>
  <si>
    <t xml:space="preserve">58 cm , 2 à 3 départs avec en tout 2 bouquets.</t>
  </si>
  <si>
    <t xml:space="preserve">55cm, 2 départs avec 1 tomate de 1 cm +  un autre bouquet .</t>
  </si>
  <si>
    <t xml:space="preserve">59 cm, 1 départ, sur le 1er bouquet : 3 tomates de 0,5 cm à 2 cm.</t>
  </si>
  <si>
    <t xml:space="preserve">60cm, 2 départs avec 4 tomates de 0,5cm à 2 cm + un 2ème bouquet + 1 un 3ème bouquet.</t>
  </si>
  <si>
    <t xml:space="preserve">50 cm, 1 départ avec 1 bouquet de 2 tomates de 2 à 6 cm.</t>
  </si>
  <si>
    <t xml:space="preserve">53 cm, 2 départs avec 1 bouquet de 2 tomates de 3 cm.</t>
  </si>
  <si>
    <t xml:space="preserve">50 cm, 1 départ : 1er bouquet avec 4 tomates de 0,5 cm à 4 cm, 2ème bouquet avec 3 tomates de 0,5 cm.</t>
  </si>
  <si>
    <t xml:space="preserve">45 cm, 1 départ avec 1 bouquet de 2 tomates de 0,5cm à 1 cm.</t>
  </si>
  <si>
    <t xml:space="preserve">53 cm, 2 départs avec un bouquet de 5 tomates de 0,5cm à 3 cm.</t>
  </si>
  <si>
    <t xml:space="preserve">45 cm, 3 départs avec 1 bouquet avec une dizaine de tomates de 4 cm à 7 cm.un 2ème bouquet avec 2 tomates de 1 cm à 3 cm + un 3ème bouquet de 4 tomates de 4 à 5 cm.</t>
  </si>
  <si>
    <t xml:space="preserve">30 cm, 2 ou 3 départs; un bouquet sur chaque départ avec 2 ou 3 tomates de 0,5cm à 2 cm.</t>
  </si>
  <si>
    <t xml:space="preserve">38 cm, 1 départ; 1er bouquet avec 4 tomates de 0,5 cm à 1 cm + 2 autres bouquets.</t>
  </si>
  <si>
    <t xml:space="preserve">39 cm, 2 départs, pas de fleurs ouvertes.</t>
  </si>
  <si>
    <t xml:space="preserve">37 cm, 2 départs, pas de fleurs ouvertes.</t>
  </si>
  <si>
    <t xml:space="preserve">38 cm, 2 départs, pas de fleurs ouvertes.</t>
  </si>
  <si>
    <t xml:space="preserve">50 cm, 1 départ, 1er bouquet de 9 tomates de 0,5 cm à 5 cm + 2ème bouquet.</t>
  </si>
  <si>
    <t xml:space="preserve">42 cm, 2 départs : 1er bouquet  avec 1 tomate de 0,5 cm + fleurs sur ce même bouquet.</t>
  </si>
  <si>
    <t xml:space="preserve">50 cm, 2 départs avec fleurs fanées sur le point de formation de tomates + fleurs ouvertes.</t>
  </si>
  <si>
    <t xml:space="preserve">51 cm, 2 départs avec fleurs fanées sur le point de formation de tomates + fleurs ouvertes.</t>
  </si>
  <si>
    <t xml:space="preserve">43 cm, 1 départ, pas de fleurs ouvertes.</t>
  </si>
  <si>
    <t xml:space="preserve">48 cm, 2 départs avec 1 bouquet de 9 tomates, un 2ème bouquet avec  10 tomates.</t>
  </si>
  <si>
    <t xml:space="preserve">65 cm, 1 départ.</t>
  </si>
  <si>
    <t xml:space="preserve">60 cm, 3 ou 4 départs avec 9 tomates, 2ème bouquet avec 5 tomates de 0,5cm à 1 cm.</t>
  </si>
  <si>
    <t xml:space="preserve">50 cm, 1 départ avec 1 tomate de 0,5 cm + un 2ème bouquet en début de floraison.</t>
  </si>
  <si>
    <t xml:space="preserve">50 cm, 2 départs : 1er bouquet avec 1 tomate de 0,5 cm + fleurs en fin de floraison sur ce même bouquet.</t>
  </si>
  <si>
    <t xml:space="preserve">40 cm, 2 départs : 1er bouquet avec 1 tomate de 0,5 cm + fleurs en fin de floraison sur ce même bouquet.</t>
  </si>
  <si>
    <t xml:space="preserve">42 cm, 2 départs, 1 er bouquet avec 3 fleurs.</t>
  </si>
  <si>
    <t xml:space="preserve">40 cm, 1 à 2 départs avec 1 bouquet de 3 ou 4 fleurs.</t>
  </si>
  <si>
    <t xml:space="preserve">53 cm, 2 départs, 1 bouquet avec 1 tomate de 0,5 cm + 3 ou 4 fleurs sur ce même bouquet.</t>
  </si>
  <si>
    <t xml:space="preserve">44 cm, 2 départs, 1 bouquet avec 5/6 fleurs. Pas  la plus vigoureuse des Beaurepaires de cette ligne.</t>
  </si>
  <si>
    <t xml:space="preserve">59 cm, 2 départs avec 1 tomate de 4 cm + 4 fleurs sur ce même bouquet.</t>
  </si>
  <si>
    <t xml:space="preserve">66 cm, 2 départs avec 1 bouquet de 4 tomates + un 2ème bouquet  de 7 tomates de 0,5 cm à 1 cm.</t>
  </si>
  <si>
    <t xml:space="preserve">50 cm,1 départ avec un bouquet  avec 2 tomates de 1 cm + 5 à 6 fleurs sur ce même bouquet.</t>
  </si>
  <si>
    <t xml:space="preserve">52 cm, 1 départ avec 1 bouquet fleuri.</t>
  </si>
  <si>
    <t xml:space="preserve">69 cm, 2 départs avec un bouquet de 3 tomates de 0,5 cm à 1 cm + 2 à 3 fleurs sur ce même bouquet.</t>
  </si>
  <si>
    <t xml:space="preserve">60 cm, 2 départs avec 1 bouquet de 1 tomate de 3 cm + un 2ème bouquet.</t>
  </si>
  <si>
    <t xml:space="preserve">66 cm, 2 départs avec 1 bouquet de 2 tomates de 0,3 cm à 1 cm + fleurs sur ce même bouquet.</t>
  </si>
  <si>
    <t xml:space="preserve">65 cm, 2 départs avec 4 tomates de 4 cm.</t>
  </si>
  <si>
    <t xml:space="preserve">65 cm, 1 départ avec 1 tomate de 0,5 cm + 2 autres fleurs sur ce même bouquet.</t>
  </si>
  <si>
    <t xml:space="preserve">60 cm, 1 départ  avec  2 tomates de 1 cm et 2 cm +  fleurs sur cette même fleur.</t>
  </si>
  <si>
    <t xml:space="preserve">60 cm, 2 départs avec 1 bouquet de 1 tomate de 3 cm + un 2ème bouquet.et 1 tomate de 2 cm + un 2ème bouquet.</t>
  </si>
  <si>
    <t xml:space="preserve">61 cm, 1 départ avec 1 bouquet et 2 tomates de 2 cm + un 2ème bouquet.</t>
  </si>
  <si>
    <t xml:space="preserve">62 cm, 1  départ avec 1 bouquet de 2 tomates de 0,5 cm à 1,5 cm + un 2ème bouquet.</t>
  </si>
  <si>
    <t xml:space="preserve">63 cm, 1 départ avec 1 bouquet de 4 tomates  de 0,5 cm à 2 cm + un 2ème bouquet.</t>
  </si>
  <si>
    <t xml:space="preserve">75 cm, 3 départs avec 1 bouquet de 3 tomates de 0,5 cm à 2 cm + un 2ème bouquet.</t>
  </si>
  <si>
    <t xml:space="preserve">67 cm, 2 départs avec 1 bouquet de 3 tomates de 4 à 5 cm + 2 autres bouquets.</t>
  </si>
  <si>
    <t xml:space="preserve">38 cm, 1 départ avec 1 bouquet en début de floraison.</t>
  </si>
  <si>
    <t xml:space="preserve">45 cm, 2 départs avec un bouquet en fin de floraison, mais pas de tomates apparentes.</t>
  </si>
  <si>
    <t xml:space="preserve">45 cm, 1 départ avec 2 tomates de 0,5 cm à 1 cm + fleurs sur ce même bouquet.</t>
  </si>
  <si>
    <t xml:space="preserve">45 cm, 1 départ avec 1 bouquet "presque" avorté et qui repart en végétation.</t>
  </si>
  <si>
    <t xml:space="preserve">47 cm, 3 départs, 1 bouquet, la plante à tendance à ramifier toute seule. ( le port ressemble à une tomate cerise ).</t>
  </si>
  <si>
    <t xml:space="preserve">47 cm, 2 départs, 2 bouquets, sinon identique au N° 5</t>
  </si>
  <si>
    <t xml:space="preserve">54 cm, 1 à 2 départs, 1 bouquet avec 2 tomates de 1,5 cm.</t>
  </si>
  <si>
    <t xml:space="preserve">50 cm, 2 départs, 1 bouquet avec 5 tomates de 0,5 cm à 1,5 cm.</t>
  </si>
  <si>
    <t xml:space="preserve">40 cm, 1 départ avec 1 bouquet en fin de floraison mais pas encore de tomates apparentes.</t>
  </si>
  <si>
    <t xml:space="preserve">40 cm, 2 départs avec 1 bouquet en cours de floraison.</t>
  </si>
  <si>
    <t xml:space="preserve">38 cm, 1 départ avec 1 bouquet en cours de floraison.</t>
  </si>
  <si>
    <t xml:space="preserve">34 cm, 2 départs avec 1 bouquet en début de floraison.</t>
  </si>
  <si>
    <t xml:space="preserve">35 cm, 2 départs avec 1 bouquet en début de floraison.</t>
  </si>
  <si>
    <t xml:space="preserve">45 cm, 2 départs avec un bouquet en fin de floraison + un 2ème bouquet en début de floraison.</t>
  </si>
  <si>
    <t xml:space="preserve">41 cm, 2 départs avec 1 bouquet en fin de floraison + apparition de 2 nouveaux bouquets, pas encore fleuris.</t>
  </si>
  <si>
    <t xml:space="preserve">40 cm, 1 départ avec 1 bouquet et 1 tomate de0,7 cm + fleurs en fin de floraison sur ce bouquet.</t>
  </si>
  <si>
    <t xml:space="preserve">41 cm, 1 départ avec un bouquet en fin de floraison.</t>
  </si>
  <si>
    <t xml:space="preserve">44 cm, 1 départ avec 1 bouquet de 2 tomates de 0,5 cm + fleurs en fin de floraison sur ce même bouquet.</t>
  </si>
  <si>
    <t xml:space="preserve">37 cm, 2 départs avec 1 bouquet en cours de formation.</t>
  </si>
  <si>
    <t xml:space="preserve">39 cm, 2 départs avec un petit bouquet.</t>
  </si>
  <si>
    <t xml:space="preserve">40 cm,  2 départs avec un petit bouquet.</t>
  </si>
  <si>
    <t xml:space="preserve">43 cm, 2 départs avec un petit bouquet et un tomate de 1 cm.</t>
  </si>
  <si>
    <t xml:space="preserve">45 cm, 1 départ avec un beau bouquet et 3 tomates de 0,5 cm + fleurs sur ce même départ.</t>
  </si>
  <si>
    <t xml:space="preserve">42 cm, 1 départ avec un beau bouquet et 3 tomates de 0,5 cm + fleurs sur ce même départ.</t>
  </si>
  <si>
    <t xml:space="preserve">50 cm, 1 départ avec 1 bouquet et 1 tomate de 0,5 cm et une de 2 cm + 1 autre bouquet.</t>
  </si>
  <si>
    <t xml:space="preserve">52 cm, 2 départ avec un bouquet et 1 tomate de 0,4 cm + 2 autres bouquets.</t>
  </si>
  <si>
    <t xml:space="preserve">56 cm, 2 gros  départs de 2 cm de Ø, avec un bouquet de 4 tomates de 0,5 cm + un 2ème bouquet.</t>
  </si>
  <si>
    <t xml:space="preserve">56 cm, 2 gros  départs de 1,8 cm de Ø, avec un bouquet de 1 tomate de 0,5 cm + une 2ème de 2 cm.</t>
  </si>
  <si>
    <t xml:space="preserve">PREMIERES TOMATES MURES</t>
  </si>
  <si>
    <t xml:space="preserve">NOMBRE DE JOURS APRES LA PLANTATION</t>
  </si>
  <si>
    <t xml:space="preserve"> PLANTATION 29/04/2020, S 18</t>
  </si>
  <si>
    <t xml:space="preserve"> PLANTATION 2/05/2020, S 18</t>
  </si>
  <si>
    <t xml:space="preserve"> PLANTATION 10/05/2020, S 19 , S 20</t>
  </si>
  <si>
    <t xml:space="preserve"> COUILLE DU TAUREAU</t>
  </si>
  <si>
    <r>
      <rPr>
        <b val="true"/>
        <sz val="12"/>
        <rFont val="Arial"/>
        <family val="2"/>
        <charset val="1"/>
      </rPr>
      <t xml:space="preserve">ROUSSILLOUX ROUGE ORIGINALE JPR semis</t>
    </r>
    <r>
      <rPr>
        <b val="true"/>
        <sz val="12"/>
        <color rgb="FFFF0000"/>
        <rFont val="Arial"/>
        <family val="2"/>
        <charset val="1"/>
      </rPr>
      <t xml:space="preserve"> DC</t>
    </r>
  </si>
  <si>
    <t xml:space="preserve">CONCOMBRE TANJA</t>
  </si>
  <si>
    <r>
      <rPr>
        <sz val="12"/>
        <rFont val="Arial"/>
        <family val="2"/>
        <charset val="1"/>
      </rPr>
      <t xml:space="preserve">ROUSSILLOUX </t>
    </r>
    <r>
      <rPr>
        <sz val="12"/>
        <color rgb="FFFF3399"/>
        <rFont val="Arial"/>
        <family val="2"/>
        <charset val="1"/>
      </rPr>
      <t xml:space="preserve">ROSE</t>
    </r>
    <r>
      <rPr>
        <sz val="12"/>
        <rFont val="Arial"/>
        <family val="2"/>
        <charset val="1"/>
      </rPr>
      <t xml:space="preserve"> ORIGINALE JPR</t>
    </r>
  </si>
  <si>
    <t xml:space="preserve">RÉCOLTE DE GRAINES 2020</t>
  </si>
  <si>
    <t xml:space="preserve">DATE</t>
  </si>
  <si>
    <t xml:space="preserve">POIDS DE LA TOMATE SERVANT A LA RÉCOLTE </t>
  </si>
  <si>
    <t xml:space="preserve">NOMBRE DE GRAINES RÉCOLTÉES</t>
  </si>
  <si>
    <t xml:space="preserve">NOMBRE DE GRAINES AU KILO</t>
  </si>
  <si>
    <t xml:space="preserve">PAR RAPPORT A LA MOYENNE</t>
  </si>
  <si>
    <t xml:space="preserve">CDT</t>
  </si>
  <si>
    <t xml:space="preserve">COUILLE DU TAUREAU</t>
  </si>
  <si>
    <t xml:space="preserve">MDL DC</t>
  </si>
  <si>
    <t xml:space="preserve">MONSTRUEUSE DE LYON DC   (Didier Carnielli)</t>
  </si>
  <si>
    <t xml:space="preserve">CSA CRBA</t>
  </si>
  <si>
    <t xml:space="preserve">CÔTE SAINT ANDRÉ CRBA</t>
  </si>
  <si>
    <t xml:space="preserve">ANA</t>
  </si>
  <si>
    <t xml:space="preserve">ANANAS</t>
  </si>
  <si>
    <t xml:space="preserve">RX RGE</t>
  </si>
  <si>
    <t xml:space="preserve">ROUSSILLOUX ROUGE (graines de 2019)</t>
  </si>
  <si>
    <t xml:space="preserve">CDB</t>
  </si>
  <si>
    <t xml:space="preserve">CŒUR DE BŒUF ROUGE</t>
  </si>
  <si>
    <t xml:space="preserve">ROUSSILLOUX ROUGE  GRAINES ORIGINALES  FOURNIES PAR JEAN PAUL ROUSSILLOUX SEMIS DIDIER</t>
  </si>
  <si>
    <t xml:space="preserve">ROUSSILLOUX ROUGE SEMIS JEAN PAUL ROUSILLOUX</t>
  </si>
  <si>
    <t xml:space="preserve">RUS</t>
  </si>
  <si>
    <t xml:space="preserve">RUSSE ROUGE DIDIER</t>
  </si>
  <si>
    <t xml:space="preserve">ANA N</t>
  </si>
  <si>
    <t xml:space="preserve">ANANAS NOIRE</t>
  </si>
  <si>
    <t xml:space="preserve">RUSSE ROUGE</t>
  </si>
  <si>
    <t xml:space="preserve">BEAUP</t>
  </si>
  <si>
    <t xml:space="preserve">BEAUREPAIRE DC </t>
  </si>
  <si>
    <t xml:space="preserve">TOTAL GRAINES AU 4/09/20</t>
  </si>
  <si>
    <t xml:space="preserve">N0MBRE MOYEN DE GRAINES AU KILO</t>
  </si>
  <si>
    <t xml:space="preserve">MOYENNE GRAINES AU KILO BEAUREPAIRE DC</t>
  </si>
  <si>
    <t xml:space="preserve">MOYENNE GRAINES AU KILO CŒUR DE BOEUF </t>
  </si>
  <si>
    <t xml:space="preserve">MOYENNE GRAINES AU KILO COUILLE DU TAUREAU</t>
  </si>
  <si>
    <t xml:space="preserve">MOYENNE GRAINES AU KILO CÔTE SAINT ANDRÉ CRBA</t>
  </si>
  <si>
    <t xml:space="preserve">MOYENNE GRAINES AU KILO MONSTRUEUSE DE LYON DC</t>
  </si>
  <si>
    <t xml:space="preserve">MOYENNE GRAINES AU KILO ROUSSILLOUX ROUGE</t>
  </si>
  <si>
    <t xml:space="preserve">MOYENNE GRAINES AU KILO RUSSE ROUGE</t>
  </si>
  <si>
    <t xml:space="preserve">TOTAL GRAINES AU 19/09/20</t>
  </si>
  <si>
    <t xml:space="preserve">REMARQUES : ROUSSILLOUX ET MONSTRUEUSES DE LYON SONT MES 2 VARIÉTÉS PRÉFÉRÉES, </t>
  </si>
  <si>
    <t xml:space="preserve">JUTEUSES ET CHARNUES EN MÊME TEMPS</t>
  </si>
  <si>
    <t xml:space="preserve">LES COUILLES DU TAUREAU, C'ÉTAIT LA PREMIERE FOIS QUE J'EN CULTIVAIS </t>
  </si>
  <si>
    <t xml:space="preserve">J'AI TROUVÉ LA VARIÉTÉ PAS MAL</t>
  </si>
  <si>
    <t xml:space="preserve">LA BEAUREPAIRE  : ELLE EST ROUGE ORANGÉE, ELLE A PEUT ÊTRE UN PEU PLUS DE GRAINES QUE LES AUTRES VARIÉTES, MAIS ELLE EST FACILE A CULTIVER</t>
  </si>
  <si>
    <t xml:space="preserve">VARIÉTÉS TOMATES</t>
  </si>
  <si>
    <t xml:space="preserve">PLANTATION EN PLEINE TERRE</t>
  </si>
  <si>
    <t xml:space="preserve">PREMIERES TOMATES MURES LE :</t>
  </si>
  <si>
    <t xml:space="preserve">POIDS MOYEN DES TOMATES RÉCOLTÉES EN JUILLET, AOUT, SEPTEMBRE</t>
  </si>
  <si>
    <t xml:space="preserve">NOMBRE DE GRAINES AU KILO DE TOMATES RÉCOLTÉE</t>
  </si>
  <si>
    <t xml:space="preserve">NOMBRE DE GRAINES</t>
  </si>
  <si>
    <t xml:space="preserve">BEAUREPAIRE</t>
  </si>
  <si>
    <t xml:space="preserve">CÔTE SAINT ANDRÉ</t>
  </si>
  <si>
    <t xml:space="preserve">MONSTRUEUSE DE LYON RÉCOLTE 2020</t>
  </si>
  <si>
    <r>
      <rPr>
        <sz val="16"/>
        <rFont val="Arial"/>
        <family val="2"/>
        <charset val="1"/>
      </rPr>
      <t xml:space="preserve">MONSTRUEUSE DE LYON</t>
    </r>
    <r>
      <rPr>
        <sz val="16"/>
        <color rgb="FFFF0000"/>
        <rFont val="Arial"/>
        <family val="2"/>
        <charset val="1"/>
      </rPr>
      <t xml:space="preserve"> RÉCOLTE 2019</t>
    </r>
  </si>
  <si>
    <t xml:space="preserve">ROUSSILLOUX ROUGE ORIGINALE </t>
  </si>
  <si>
    <t xml:space="preserve">ENTRE LE LE  ET LE 27 JUILLET</t>
  </si>
  <si>
    <t xml:space="preserve">NOMBRE DE PIEDS</t>
  </si>
  <si>
    <t xml:space="preserve">POIDS TOTAL RÉCOLTÉ</t>
  </si>
  <si>
    <t xml:space="preserve">POIDS MOYEN D'UNE TOMATE</t>
  </si>
  <si>
    <t xml:space="preserve">POIDS TOTAL RÉCOLTÉ SUR 1 TOMATE</t>
  </si>
  <si>
    <t xml:space="preserve">NOMBRE DE TOMATES RÉCOLTÉES</t>
  </si>
  <si>
    <t xml:space="preserve">NOMBRE DE TOMATES RÉCOLTÉES SUR UN PIED</t>
  </si>
  <si>
    <t xml:space="preserve">POIDS MOYEN TOMATES JUILLET AOUT SEPTEMBRE</t>
  </si>
  <si>
    <t xml:space="preserve">POIDS MAXI TOMATES JUILLET AOUT SEPTEMBRE</t>
  </si>
  <si>
    <t xml:space="preserve">DATE ANANAS</t>
  </si>
  <si>
    <t xml:space="preserve">23/09/200</t>
  </si>
  <si>
    <t xml:space="preserve">DATE ANDINE</t>
  </si>
  <si>
    <t xml:space="preserve">DATE BEEFSTEACK</t>
  </si>
  <si>
    <t xml:space="preserve">DATE  CŒUR DE BŒUF ROUGE</t>
  </si>
  <si>
    <t xml:space="preserve">DATE MAESTRIA</t>
  </si>
  <si>
    <t xml:space="preserve">DATE RUSSE ROUGE SERRE</t>
  </si>
  <si>
    <t xml:space="preserve">russe rouge SERRE</t>
  </si>
  <si>
    <t xml:space="preserve">DATE ROUSSILLOUX ROUGE</t>
  </si>
  <si>
    <t xml:space="preserve">ROUSSILLOUX ROUGE </t>
  </si>
  <si>
    <t xml:space="preserve">DATE MONSTRUEUSE DE LYON DC</t>
  </si>
  <si>
    <t xml:space="preserve">MONSTRUEUSE DE LYON DC ( DIDIER )</t>
  </si>
  <si>
    <t xml:space="preserve">DATE CÔTE SAINT ANDRÉ (DIDIER)</t>
  </si>
  <si>
    <t xml:space="preserve">DATE COUILLE DU TAUREAU</t>
  </si>
  <si>
    <t xml:space="preserve">DATE BEAUREPAIRE (DC)</t>
  </si>
  <si>
    <t xml:space="preserve">DATE ROUSSILLOUX ROSE</t>
  </si>
  <si>
    <t xml:space="preserve">DATE BEAUREPAIRE (CRBA)</t>
  </si>
  <si>
    <t xml:space="preserve">DATE MONSTRUEUSE DE LYON (CRBA)</t>
  </si>
  <si>
    <t xml:space="preserve">DATE CÔTE SAINT ANDRÉ (CRBA)</t>
  </si>
  <si>
    <t xml:space="preserve">DATE ANANAS NOIRE</t>
  </si>
  <si>
    <t xml:space="preserve">DATE RUSSE ROUGE DC</t>
  </si>
  <si>
    <t xml:space="preserve">TOMATES DE DE 1 KG ET PLUS  : 8</t>
  </si>
  <si>
    <t xml:space="preserve">TOMATES DE PLUS DE 900 gr    : 10</t>
  </si>
  <si>
    <t xml:space="preserve">TOMATES DE PLUS DE 800 gr    : 10</t>
  </si>
  <si>
    <t xml:space="preserve">TOMATES DE PLUS DE 700 gr    : 20</t>
  </si>
  <si>
    <t xml:space="preserve">TOMATES DE PLUS DE 600 gr    : 30</t>
  </si>
  <si>
    <t xml:space="preserve">TOMATES DE PLUS DE 500 gr    : 27</t>
  </si>
  <si>
    <t xml:space="preserve">TOMATES DE PLUS DE 400 gr    : 49</t>
  </si>
  <si>
    <t xml:space="preserve">TOMATES DE PLUS DE 300 gr    : 67</t>
  </si>
  <si>
    <t xml:space="preserve">TOMATES DE PLUS DE 200 gr    : 80</t>
  </si>
  <si>
    <t xml:space="preserve">TOMATES DE PLUS DE 100 gr    : 47</t>
  </si>
</sst>
</file>

<file path=xl/styles.xml><?xml version="1.0" encoding="utf-8"?>
<styleSheet xmlns="http://schemas.openxmlformats.org/spreadsheetml/2006/main">
  <numFmts count="25">
    <numFmt numFmtId="164" formatCode="General"/>
    <numFmt numFmtId="165" formatCode="0&quot; PIEDS&quot;"/>
    <numFmt numFmtId="166" formatCode="0&quot; PIED&quot;"/>
    <numFmt numFmtId="167" formatCode="dd\-mmm\-yy"/>
    <numFmt numFmtId="168" formatCode="dd/mm/yyyy"/>
    <numFmt numFmtId="169" formatCode="0&quot; Pied&quot;"/>
    <numFmt numFmtId="170" formatCode="0&quot; cm &quot;"/>
    <numFmt numFmtId="171" formatCode="0.00&quot; cm &quot;"/>
    <numFmt numFmtId="172" formatCode="0.0000&quot; cm &quot;"/>
    <numFmt numFmtId="173" formatCode="0.00"/>
    <numFmt numFmtId="174" formatCode="0\ %"/>
    <numFmt numFmtId="175" formatCode="0.00\ %"/>
    <numFmt numFmtId="176" formatCode="0.000&quot; cm &quot;"/>
    <numFmt numFmtId="177" formatCode="dd/mm/yy;@"/>
    <numFmt numFmtId="178" formatCode="0&quot; jours&quot;"/>
    <numFmt numFmtId="179" formatCode="0&quot; grammes&quot;"/>
    <numFmt numFmtId="180" formatCode="0&quot; graines&quot;"/>
    <numFmt numFmtId="181" formatCode="0.00&quot; graines au kilo&quot;"/>
    <numFmt numFmtId="182" formatCode="[$-40C]d\ mmmm\ yyyy;@"/>
    <numFmt numFmtId="183" formatCode="0.00&quot; grammes&quot;"/>
    <numFmt numFmtId="184" formatCode="0.00&quot;  Kilos&quot;"/>
    <numFmt numFmtId="185" formatCode="0.00&quot;  Kilo&quot;"/>
    <numFmt numFmtId="186" formatCode="General"/>
    <numFmt numFmtId="187" formatCode="0.0&quot; grammes&quot;"/>
    <numFmt numFmtId="188" formatCode="0.0000&quot;  Kilos&quot;"/>
  </numFmts>
  <fonts count="3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6"/>
      <name val="Arial"/>
      <family val="2"/>
      <charset val="1"/>
    </font>
    <font>
      <sz val="16"/>
      <color rgb="FFFF3399"/>
      <name val="Arial"/>
      <family val="2"/>
      <charset val="1"/>
    </font>
    <font>
      <sz val="9"/>
      <color rgb="FF000000"/>
      <name val="Tahoma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1"/>
      <color rgb="FF0070C0"/>
      <name val="Calibri"/>
      <family val="2"/>
      <charset val="1"/>
    </font>
    <font>
      <b val="true"/>
      <sz val="11"/>
      <color rgb="FF0070C0"/>
      <name val="Calibri"/>
      <family val="2"/>
      <charset val="1"/>
    </font>
    <font>
      <sz val="16"/>
      <color rgb="FFFF0000"/>
      <name val="Arial"/>
      <family val="2"/>
      <charset val="1"/>
    </font>
    <font>
      <sz val="14"/>
      <name val="Arial"/>
      <family val="2"/>
      <charset val="1"/>
    </font>
    <font>
      <b val="true"/>
      <sz val="12"/>
      <name val="Arial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8"/>
      <name val="Arial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2"/>
      <color rgb="FFFF0000"/>
      <name val="Arial"/>
      <family val="2"/>
      <charset val="1"/>
    </font>
    <font>
      <sz val="12"/>
      <name val="Arial"/>
      <family val="2"/>
      <charset val="1"/>
    </font>
    <font>
      <sz val="12"/>
      <color rgb="FFFF3399"/>
      <name val="Arial"/>
      <family val="2"/>
      <charset val="1"/>
    </font>
    <font>
      <b val="true"/>
      <sz val="14"/>
      <color rgb="FFFF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6"/>
      <name val="Arial"/>
      <family val="2"/>
      <charset val="1"/>
    </font>
  </fonts>
  <fills count="20">
    <fill>
      <patternFill patternType="none"/>
    </fill>
    <fill>
      <patternFill patternType="gray125"/>
    </fill>
    <fill>
      <patternFill patternType="solid">
        <fgColor rgb="FFFFFF00"/>
        <bgColor rgb="FFCCFF33"/>
      </patternFill>
    </fill>
    <fill>
      <patternFill patternType="solid">
        <fgColor rgb="FFCCFF33"/>
        <bgColor rgb="FF99FF33"/>
      </patternFill>
    </fill>
    <fill>
      <patternFill patternType="solid">
        <fgColor rgb="FF99FF99"/>
        <bgColor rgb="FF99FF33"/>
      </patternFill>
    </fill>
    <fill>
      <patternFill patternType="solid">
        <fgColor rgb="FFFFFFCC"/>
        <bgColor rgb="FFFFFFFF"/>
      </patternFill>
    </fill>
    <fill>
      <patternFill patternType="solid">
        <fgColor rgb="FFCCECFF"/>
        <bgColor rgb="FFDDD9C3"/>
      </patternFill>
    </fill>
    <fill>
      <patternFill patternType="solid">
        <fgColor rgb="FFFFCCFF"/>
        <bgColor rgb="FFDDD9C3"/>
      </patternFill>
    </fill>
    <fill>
      <patternFill patternType="solid">
        <fgColor rgb="FFFFCC00"/>
        <bgColor rgb="FFFFFF00"/>
      </patternFill>
    </fill>
    <fill>
      <patternFill patternType="solid">
        <fgColor rgb="FFFF99CC"/>
        <bgColor rgb="FFE6B9B8"/>
      </patternFill>
    </fill>
    <fill>
      <patternFill patternType="solid">
        <fgColor rgb="FF66FFFF"/>
        <bgColor rgb="FF99FF99"/>
      </patternFill>
    </fill>
    <fill>
      <patternFill patternType="solid">
        <fgColor rgb="FFFFFFFF"/>
        <bgColor rgb="FFFFFFCC"/>
      </patternFill>
    </fill>
    <fill>
      <patternFill patternType="solid">
        <fgColor rgb="FFDDD9C3"/>
        <bgColor rgb="FFB9CDE5"/>
      </patternFill>
    </fill>
    <fill>
      <patternFill patternType="solid">
        <fgColor rgb="FF33CCFF"/>
        <bgColor rgb="FF00CCFF"/>
      </patternFill>
    </fill>
    <fill>
      <patternFill patternType="solid">
        <fgColor rgb="FFFF5050"/>
        <bgColor rgb="FFFF3399"/>
      </patternFill>
    </fill>
    <fill>
      <patternFill patternType="solid">
        <fgColor rgb="FFB9CDE5"/>
        <bgColor rgb="FFDDD9C3"/>
      </patternFill>
    </fill>
    <fill>
      <patternFill patternType="solid">
        <fgColor rgb="FF99FF33"/>
        <bgColor rgb="FFCCFF33"/>
      </patternFill>
    </fill>
    <fill>
      <patternFill patternType="solid">
        <fgColor rgb="FFE6B9B8"/>
        <bgColor rgb="FFDDD9C3"/>
      </patternFill>
    </fill>
    <fill>
      <patternFill patternType="solid">
        <fgColor rgb="FF92D050"/>
        <bgColor rgb="FF99FF33"/>
      </patternFill>
    </fill>
    <fill>
      <patternFill patternType="solid">
        <fgColor rgb="FFFF0000"/>
        <bgColor rgb="FFFF3399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1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1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2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4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0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4" fillId="4" borderId="5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4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1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5" fontId="4" fillId="5" borderId="8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5" fontId="4" fillId="6" borderId="8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6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5" fontId="4" fillId="3" borderId="8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5" fontId="4" fillId="7" borderId="8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4" fillId="7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4" fillId="7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8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5" fontId="4" fillId="8" borderId="8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4" fillId="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4" fillId="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9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5" fontId="4" fillId="9" borderId="8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4" fillId="9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4" fillId="9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0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5" fontId="4" fillId="10" borderId="9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4" fillId="1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10" borderId="1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6" fontId="4" fillId="1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5" borderId="1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1" fontId="4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5" fontId="4" fillId="4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1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5" fontId="4" fillId="5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6" borderId="1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5" fontId="4" fillId="6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5" fontId="4" fillId="3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1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5" fontId="4" fillId="7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8" borderId="1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5" fontId="4" fillId="8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9" borderId="1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5" fontId="4" fillId="9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10" borderId="1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5" fontId="4" fillId="1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4" fillId="3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4" fillId="7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4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5" fontId="4" fillId="8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4" fillId="8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5" fontId="4" fillId="9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4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5" fontId="4" fillId="1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4" fillId="1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8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8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80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81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80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81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0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8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8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81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8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81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80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1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82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81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0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82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1" borderId="1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82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2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81" fontId="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0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80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9" fontId="0" fillId="12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0" fillId="13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9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9" fontId="0" fillId="8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9" fontId="0" fillId="14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9" fontId="0" fillId="15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9" fontId="0" fillId="16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9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8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85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0" fillId="17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9" fontId="0" fillId="3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9" fontId="0" fillId="18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0" fillId="3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79" fontId="2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9" fontId="0" fillId="18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0" fillId="15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9" fontId="0" fillId="2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8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86" fontId="2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9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87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88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5" fontId="0" fillId="0" borderId="5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4" fillId="0" borderId="6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6" fontId="0" fillId="19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5" fontId="0" fillId="0" borderId="8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4" fillId="0" borderId="9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6" fontId="0" fillId="16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86" fontId="0" fillId="1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86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5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3399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ECFF"/>
      <rgbColor rgb="FF660066"/>
      <rgbColor rgb="FFFF8080"/>
      <rgbColor rgb="FF0070C0"/>
      <rgbColor rgb="FFB9CDE5"/>
      <rgbColor rgb="FF000080"/>
      <rgbColor rgb="FFFF00FF"/>
      <rgbColor rgb="FFCCFF33"/>
      <rgbColor rgb="FF00FFFF"/>
      <rgbColor rgb="FF800080"/>
      <rgbColor rgb="FF800000"/>
      <rgbColor rgb="FF008080"/>
      <rgbColor rgb="FF0000FF"/>
      <rgbColor rgb="FF00CCFF"/>
      <rgbColor rgb="FFFFCCFF"/>
      <rgbColor rgb="FF99FF99"/>
      <rgbColor rgb="FF99FF33"/>
      <rgbColor rgb="FF66FFFF"/>
      <rgbColor rgb="FFFF99CC"/>
      <rgbColor rgb="FFCC99FF"/>
      <rgbColor rgb="FFDDD9C3"/>
      <rgbColor rgb="FF3366FF"/>
      <rgbColor rgb="FF33CCFF"/>
      <rgbColor rgb="FF92D050"/>
      <rgbColor rgb="FFFFCC00"/>
      <rgbColor rgb="FFFF9900"/>
      <rgbColor rgb="FFFF505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sharedStrings" Target="sharedStrings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comments" Target="../comments14.xml"/><Relationship Id="rId2" Type="http://schemas.openxmlformats.org/officeDocument/2006/relationships/vmlDrawing" Target="../drawings/vmlDrawing3.v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comments" Target="../comments15.xml"/><Relationship Id="rId2" Type="http://schemas.openxmlformats.org/officeDocument/2006/relationships/vmlDrawing" Target="../drawings/vmlDrawing4.vml"/>
</Relationships>
</file>

<file path=xl/worksheets/_rels/sheet17.xml.rels><?xml version="1.0" encoding="UTF-8"?>
<Relationships xmlns="http://schemas.openxmlformats.org/package/2006/relationships"><Relationship Id="rId1" Type="http://schemas.openxmlformats.org/officeDocument/2006/relationships/comments" Target="../comments17.xml"/><Relationship Id="rId2" Type="http://schemas.openxmlformats.org/officeDocument/2006/relationships/vmlDrawing" Target="../drawings/vmlDrawing5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9" activeCellId="0" sqref="A19"/>
    </sheetView>
  </sheetViews>
  <sheetFormatPr defaultColWidth="10.7421875" defaultRowHeight="15" zeroHeight="false" outlineLevelRow="0" outlineLevelCol="0"/>
  <cols>
    <col collapsed="false" customWidth="true" hidden="false" outlineLevel="0" max="1" min="1" style="0" width="34.86"/>
  </cols>
  <sheetData>
    <row r="1" customFormat="false" ht="15" hidden="false" customHeight="false" outlineLevel="0" collapsed="false">
      <c r="A1" s="1" t="n">
        <v>2020</v>
      </c>
    </row>
    <row r="2" customFormat="false" ht="15" hidden="false" customHeight="false" outlineLevel="0" collapsed="false">
      <c r="A2" s="2" t="s">
        <v>0</v>
      </c>
    </row>
    <row r="3" customFormat="false" ht="15" hidden="false" customHeight="false" outlineLevel="0" collapsed="false">
      <c r="A3" s="3" t="s">
        <v>1</v>
      </c>
    </row>
    <row r="4" customFormat="false" ht="15" hidden="false" customHeight="false" outlineLevel="0" collapsed="false">
      <c r="A4" s="3" t="s">
        <v>2</v>
      </c>
    </row>
    <row r="5" customFormat="false" ht="15" hidden="false" customHeight="false" outlineLevel="0" collapsed="false">
      <c r="A5" s="3" t="s">
        <v>3</v>
      </c>
    </row>
    <row r="6" customFormat="false" ht="15" hidden="false" customHeight="false" outlineLevel="0" collapsed="false">
      <c r="A6" s="3" t="s">
        <v>4</v>
      </c>
    </row>
    <row r="7" customFormat="false" ht="15" hidden="false" customHeight="false" outlineLevel="0" collapsed="false">
      <c r="A7" s="3" t="s">
        <v>5</v>
      </c>
    </row>
    <row r="8" customFormat="false" ht="15" hidden="false" customHeight="false" outlineLevel="0" collapsed="false">
      <c r="A8" s="3" t="s">
        <v>6</v>
      </c>
    </row>
    <row r="9" customFormat="false" ht="15" hidden="false" customHeight="false" outlineLevel="0" collapsed="false">
      <c r="A9" s="3" t="s">
        <v>7</v>
      </c>
    </row>
    <row r="10" customFormat="false" ht="15" hidden="false" customHeight="false" outlineLevel="0" collapsed="false">
      <c r="A10" s="3" t="s">
        <v>8</v>
      </c>
    </row>
    <row r="11" customFormat="false" ht="15" hidden="false" customHeight="false" outlineLevel="0" collapsed="false">
      <c r="A11" s="3" t="s">
        <v>9</v>
      </c>
    </row>
    <row r="12" customFormat="false" ht="15" hidden="false" customHeight="false" outlineLevel="0" collapsed="false">
      <c r="A12" s="3" t="s">
        <v>10</v>
      </c>
    </row>
    <row r="13" customFormat="false" ht="15" hidden="false" customHeight="false" outlineLevel="0" collapsed="false">
      <c r="A13" s="3" t="s">
        <v>11</v>
      </c>
    </row>
    <row r="14" customFormat="false" ht="30" hidden="false" customHeight="false" outlineLevel="0" collapsed="false">
      <c r="A14" s="4" t="s">
        <v>12</v>
      </c>
    </row>
    <row r="15" customFormat="false" ht="30" hidden="false" customHeight="false" outlineLevel="0" collapsed="false">
      <c r="A15" s="4" t="s">
        <v>13</v>
      </c>
    </row>
    <row r="16" customFormat="false" ht="15" hidden="false" customHeight="false" outlineLevel="0" collapsed="false">
      <c r="A16" s="3" t="s">
        <v>14</v>
      </c>
    </row>
    <row r="17" customFormat="false" ht="15" hidden="false" customHeight="false" outlineLevel="0" collapsed="false">
      <c r="A17" s="3" t="s">
        <v>15</v>
      </c>
    </row>
    <row r="18" customFormat="false" ht="15" hidden="false" customHeight="false" outlineLevel="0" collapsed="false">
      <c r="A18" s="3" t="s">
        <v>16</v>
      </c>
    </row>
    <row r="19" customFormat="false" ht="15" hidden="false" customHeight="false" outlineLevel="0" collapsed="false">
      <c r="A19" s="5" t="s">
        <v>17</v>
      </c>
    </row>
    <row r="20" customFormat="false" ht="15" hidden="false" customHeight="false" outlineLevel="0" collapsed="false">
      <c r="A20" s="3" t="s">
        <v>18</v>
      </c>
    </row>
    <row r="21" customFormat="false" ht="15" hidden="false" customHeight="false" outlineLevel="0" collapsed="false">
      <c r="A21" s="3" t="s">
        <v>19</v>
      </c>
    </row>
    <row r="22" customFormat="false" ht="15" hidden="false" customHeight="false" outlineLevel="0" collapsed="false">
      <c r="A22" s="3" t="s">
        <v>20</v>
      </c>
    </row>
    <row r="23" customFormat="false" ht="15" hidden="false" customHeight="false" outlineLevel="0" collapsed="false">
      <c r="A23" s="3" t="s">
        <v>21</v>
      </c>
    </row>
    <row r="24" customFormat="false" ht="15" hidden="false" customHeight="false" outlineLevel="0" collapsed="false">
      <c r="A24" s="6" t="s">
        <v>22</v>
      </c>
    </row>
    <row r="26" customFormat="false" ht="15" hidden="false" customHeight="false" outlineLevel="0" collapsed="false">
      <c r="A26" s="0" t="s">
        <v>23</v>
      </c>
    </row>
    <row r="28" customFormat="false" ht="15" hidden="false" customHeight="false" outlineLevel="0" collapsed="false">
      <c r="A28" s="0" t="s">
        <v>24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3" ySplit="1" topLeftCell="D2" activePane="bottomRight" state="frozen"/>
      <selection pane="topLeft" activeCell="A1" activeCellId="0" sqref="A1"/>
      <selection pane="topRight" activeCell="D1" activeCellId="0" sqref="D1"/>
      <selection pane="bottomLeft" activeCell="A2" activeCellId="0" sqref="A2"/>
      <selection pane="bottomRight" activeCell="A1" activeCellId="0" sqref="A1"/>
    </sheetView>
  </sheetViews>
  <sheetFormatPr defaultColWidth="10.7421875" defaultRowHeight="15" zeroHeight="false" outlineLevelRow="0" outlineLevelCol="0"/>
  <cols>
    <col collapsed="false" customWidth="true" hidden="false" outlineLevel="0" max="1" min="1" style="81" width="8.4"/>
    <col collapsed="false" customWidth="true" hidden="false" outlineLevel="0" max="2" min="2" style="0" width="28.98"/>
    <col collapsed="false" customWidth="true" hidden="false" outlineLevel="0" max="3" min="3" style="0" width="58.29"/>
  </cols>
  <sheetData>
    <row r="1" customFormat="false" ht="30" hidden="false" customHeight="false" outlineLevel="0" collapsed="false">
      <c r="A1" s="83" t="s">
        <v>100</v>
      </c>
      <c r="B1" s="50" t="s">
        <v>164</v>
      </c>
      <c r="C1" s="187" t="s">
        <v>297</v>
      </c>
    </row>
    <row r="2" customFormat="false" ht="15" hidden="false" customHeight="false" outlineLevel="0" collapsed="false">
      <c r="A2" s="89"/>
      <c r="B2" s="90" t="s">
        <v>243</v>
      </c>
      <c r="C2" s="70"/>
    </row>
    <row r="3" s="81" customFormat="true" ht="34.5" hidden="false" customHeight="true" outlineLevel="0" collapsed="false">
      <c r="A3" s="89" t="s">
        <v>104</v>
      </c>
      <c r="B3" s="72" t="s">
        <v>30</v>
      </c>
      <c r="C3" s="188" t="s">
        <v>298</v>
      </c>
    </row>
    <row r="4" s="81" customFormat="true" ht="45" hidden="false" customHeight="false" outlineLevel="0" collapsed="false">
      <c r="A4" s="89" t="s">
        <v>107</v>
      </c>
      <c r="B4" s="72" t="s">
        <v>30</v>
      </c>
      <c r="C4" s="188" t="s">
        <v>299</v>
      </c>
    </row>
    <row r="5" s="81" customFormat="true" ht="39" hidden="false" customHeight="true" outlineLevel="0" collapsed="false">
      <c r="A5" s="89" t="s">
        <v>109</v>
      </c>
      <c r="B5" s="72" t="s">
        <v>35</v>
      </c>
      <c r="C5" s="188" t="s">
        <v>300</v>
      </c>
    </row>
    <row r="6" s="81" customFormat="true" ht="39" hidden="false" customHeight="true" outlineLevel="0" collapsed="false">
      <c r="A6" s="89" t="s">
        <v>110</v>
      </c>
      <c r="B6" s="72" t="s">
        <v>40</v>
      </c>
      <c r="C6" s="188" t="s">
        <v>301</v>
      </c>
    </row>
    <row r="7" s="81" customFormat="true" ht="39" hidden="false" customHeight="true" outlineLevel="0" collapsed="false">
      <c r="A7" s="89" t="s">
        <v>113</v>
      </c>
      <c r="B7" s="72" t="s">
        <v>40</v>
      </c>
      <c r="C7" s="188" t="s">
        <v>302</v>
      </c>
    </row>
    <row r="8" s="81" customFormat="true" ht="39" hidden="false" customHeight="true" outlineLevel="0" collapsed="false">
      <c r="A8" s="89" t="s">
        <v>114</v>
      </c>
      <c r="B8" s="72" t="s">
        <v>51</v>
      </c>
      <c r="C8" s="188" t="s">
        <v>303</v>
      </c>
    </row>
    <row r="9" s="81" customFormat="true" ht="39" hidden="false" customHeight="true" outlineLevel="0" collapsed="false">
      <c r="A9" s="89" t="s">
        <v>116</v>
      </c>
      <c r="B9" s="72" t="s">
        <v>51</v>
      </c>
      <c r="C9" s="188" t="s">
        <v>304</v>
      </c>
    </row>
    <row r="10" s="81" customFormat="true" ht="60" hidden="false" customHeight="false" outlineLevel="0" collapsed="false">
      <c r="A10" s="89" t="s">
        <v>117</v>
      </c>
      <c r="B10" s="72" t="s">
        <v>60</v>
      </c>
      <c r="C10" s="188" t="s">
        <v>305</v>
      </c>
    </row>
    <row r="11" s="81" customFormat="true" ht="45" hidden="false" customHeight="false" outlineLevel="0" collapsed="false">
      <c r="A11" s="89" t="s">
        <v>119</v>
      </c>
      <c r="B11" s="72" t="s">
        <v>68</v>
      </c>
      <c r="C11" s="188" t="s">
        <v>306</v>
      </c>
    </row>
    <row r="12" s="81" customFormat="true" ht="39.75" hidden="false" customHeight="true" outlineLevel="0" collapsed="false">
      <c r="A12" s="89" t="s">
        <v>120</v>
      </c>
      <c r="B12" s="72" t="s">
        <v>69</v>
      </c>
      <c r="C12" s="188" t="s">
        <v>307</v>
      </c>
    </row>
    <row r="13" s="81" customFormat="true" ht="39.75" hidden="false" customHeight="true" outlineLevel="0" collapsed="false">
      <c r="A13" s="89" t="s">
        <v>122</v>
      </c>
      <c r="B13" s="72" t="s">
        <v>69</v>
      </c>
      <c r="C13" s="188" t="s">
        <v>308</v>
      </c>
    </row>
    <row r="14" s="81" customFormat="true" ht="39.75" hidden="false" customHeight="true" outlineLevel="0" collapsed="false">
      <c r="A14" s="89" t="s">
        <v>123</v>
      </c>
      <c r="B14" s="72" t="s">
        <v>244</v>
      </c>
      <c r="C14" s="188" t="s">
        <v>309</v>
      </c>
    </row>
    <row r="15" s="81" customFormat="true" ht="39.75" hidden="false" customHeight="true" outlineLevel="0" collapsed="false">
      <c r="A15" s="89" t="s">
        <v>125</v>
      </c>
      <c r="B15" s="72" t="s">
        <v>244</v>
      </c>
      <c r="C15" s="188" t="s">
        <v>310</v>
      </c>
    </row>
    <row r="16" s="81" customFormat="true" ht="39.75" hidden="false" customHeight="true" outlineLevel="0" collapsed="false">
      <c r="A16" s="89" t="s">
        <v>126</v>
      </c>
      <c r="B16" s="72" t="s">
        <v>244</v>
      </c>
      <c r="C16" s="188" t="s">
        <v>311</v>
      </c>
    </row>
    <row r="17" s="81" customFormat="true" ht="39.75" hidden="false" customHeight="true" outlineLevel="0" collapsed="false">
      <c r="A17" s="89" t="s">
        <v>128</v>
      </c>
      <c r="B17" s="72" t="s">
        <v>244</v>
      </c>
      <c r="C17" s="188" t="s">
        <v>312</v>
      </c>
    </row>
    <row r="18" s="81" customFormat="true" ht="58.5" hidden="false" customHeight="true" outlineLevel="0" collapsed="false">
      <c r="A18" s="89" t="s">
        <v>130</v>
      </c>
      <c r="B18" s="72" t="s">
        <v>169</v>
      </c>
      <c r="C18" s="188" t="s">
        <v>313</v>
      </c>
    </row>
    <row r="19" s="81" customFormat="true" ht="66.75" hidden="false" customHeight="true" outlineLevel="0" collapsed="false">
      <c r="A19" s="89" t="s">
        <v>132</v>
      </c>
      <c r="B19" s="72" t="s">
        <v>169</v>
      </c>
      <c r="C19" s="188" t="s">
        <v>314</v>
      </c>
    </row>
    <row r="20" s="81" customFormat="true" ht="62.25" hidden="false" customHeight="true" outlineLevel="0" collapsed="false">
      <c r="A20" s="89" t="s">
        <v>133</v>
      </c>
      <c r="B20" s="72" t="s">
        <v>169</v>
      </c>
      <c r="C20" s="188" t="s">
        <v>315</v>
      </c>
    </row>
    <row r="21" s="81" customFormat="true" ht="45" hidden="false" customHeight="false" outlineLevel="0" collapsed="false">
      <c r="A21" s="89" t="s">
        <v>135</v>
      </c>
      <c r="B21" s="72" t="s">
        <v>85</v>
      </c>
      <c r="C21" s="188" t="s">
        <v>316</v>
      </c>
    </row>
    <row r="22" s="81" customFormat="true" ht="30" hidden="false" customHeight="false" outlineLevel="0" collapsed="false">
      <c r="A22" s="89" t="s">
        <v>136</v>
      </c>
      <c r="B22" s="72" t="s">
        <v>85</v>
      </c>
      <c r="C22" s="188" t="s">
        <v>298</v>
      </c>
    </row>
    <row r="23" s="81" customFormat="true" ht="34.5" hidden="false" customHeight="true" outlineLevel="0" collapsed="false">
      <c r="A23" s="89" t="s">
        <v>138</v>
      </c>
      <c r="B23" s="72" t="s">
        <v>75</v>
      </c>
      <c r="C23" s="188" t="s">
        <v>317</v>
      </c>
    </row>
    <row r="24" s="81" customFormat="true" ht="45" hidden="false" customHeight="false" outlineLevel="0" collapsed="false">
      <c r="A24" s="89" t="s">
        <v>139</v>
      </c>
      <c r="B24" s="72" t="s">
        <v>75</v>
      </c>
      <c r="C24" s="188" t="s">
        <v>318</v>
      </c>
    </row>
    <row r="25" s="81" customFormat="true" ht="47.25" hidden="false" customHeight="true" outlineLevel="0" collapsed="false">
      <c r="A25" s="89" t="s">
        <v>141</v>
      </c>
      <c r="B25" s="72" t="s">
        <v>79</v>
      </c>
      <c r="C25" s="188" t="s">
        <v>319</v>
      </c>
    </row>
    <row r="26" s="81" customFormat="true" ht="47.25" hidden="false" customHeight="true" outlineLevel="0" collapsed="false">
      <c r="A26" s="89" t="s">
        <v>143</v>
      </c>
      <c r="B26" s="72" t="s">
        <v>79</v>
      </c>
      <c r="C26" s="188" t="s">
        <v>320</v>
      </c>
    </row>
    <row r="27" s="81" customFormat="true" ht="47.25" hidden="false" customHeight="true" outlineLevel="0" collapsed="false">
      <c r="A27" s="89" t="s">
        <v>144</v>
      </c>
      <c r="B27" s="72" t="s">
        <v>79</v>
      </c>
      <c r="C27" s="188" t="s">
        <v>321</v>
      </c>
    </row>
    <row r="28" s="81" customFormat="true" ht="47.25" hidden="false" customHeight="true" outlineLevel="0" collapsed="false">
      <c r="A28" s="89" t="s">
        <v>146</v>
      </c>
      <c r="B28" s="72" t="s">
        <v>79</v>
      </c>
      <c r="C28" s="188" t="s">
        <v>322</v>
      </c>
    </row>
    <row r="29" s="81" customFormat="true" ht="47.25" hidden="false" customHeight="true" outlineLevel="0" collapsed="false">
      <c r="A29" s="89" t="s">
        <v>147</v>
      </c>
      <c r="B29" s="72" t="s">
        <v>79</v>
      </c>
      <c r="C29" s="188" t="s">
        <v>323</v>
      </c>
    </row>
    <row r="30" s="81" customFormat="true" ht="60.75" hidden="false" customHeight="false" outlineLevel="0" collapsed="false">
      <c r="A30" s="89" t="s">
        <v>148</v>
      </c>
      <c r="B30" s="72" t="s">
        <v>87</v>
      </c>
      <c r="C30" s="188" t="s">
        <v>324</v>
      </c>
    </row>
    <row r="31" s="81" customFormat="true" ht="60.75" hidden="false" customHeight="false" outlineLevel="0" collapsed="false">
      <c r="A31" s="89" t="s">
        <v>150</v>
      </c>
      <c r="B31" s="72" t="s">
        <v>87</v>
      </c>
      <c r="C31" s="188" t="s">
        <v>325</v>
      </c>
    </row>
    <row r="32" s="81" customFormat="true" ht="39.75" hidden="false" customHeight="true" outlineLevel="0" collapsed="false">
      <c r="A32" s="89" t="s">
        <v>152</v>
      </c>
      <c r="B32" s="72" t="s">
        <v>80</v>
      </c>
      <c r="C32" s="188" t="s">
        <v>326</v>
      </c>
    </row>
    <row r="33" s="81" customFormat="true" ht="39.75" hidden="false" customHeight="true" outlineLevel="0" collapsed="false">
      <c r="A33" s="89" t="s">
        <v>153</v>
      </c>
      <c r="B33" s="72" t="s">
        <v>80</v>
      </c>
      <c r="C33" s="188" t="s">
        <v>327</v>
      </c>
    </row>
    <row r="34" s="81" customFormat="true" ht="39.75" hidden="false" customHeight="true" outlineLevel="0" collapsed="false">
      <c r="A34" s="89" t="s">
        <v>155</v>
      </c>
      <c r="B34" s="72" t="s">
        <v>93</v>
      </c>
      <c r="C34" s="188" t="s">
        <v>328</v>
      </c>
    </row>
    <row r="35" s="81" customFormat="true" ht="39.75" hidden="false" customHeight="true" outlineLevel="0" collapsed="false">
      <c r="A35" s="89" t="s">
        <v>157</v>
      </c>
      <c r="B35" s="72" t="s">
        <v>93</v>
      </c>
      <c r="C35" s="188" t="s">
        <v>329</v>
      </c>
    </row>
    <row r="36" s="81" customFormat="true" ht="39.75" hidden="false" customHeight="true" outlineLevel="0" collapsed="false">
      <c r="A36" s="89" t="s">
        <v>159</v>
      </c>
      <c r="B36" s="72" t="s">
        <v>71</v>
      </c>
      <c r="C36" s="188" t="s">
        <v>330</v>
      </c>
    </row>
    <row r="37" s="81" customFormat="true" ht="45" hidden="false" customHeight="false" outlineLevel="0" collapsed="false">
      <c r="A37" s="94" t="s">
        <v>162</v>
      </c>
      <c r="B37" s="189" t="s">
        <v>71</v>
      </c>
      <c r="C37" s="188" t="s">
        <v>331</v>
      </c>
    </row>
  </sheetData>
  <printOptions headings="false" gridLines="false" gridLinesSet="true" horizontalCentered="false" verticalCentered="false"/>
  <pageMargins left="0.157638888888889" right="0.118055555555556" top="0.511805555555556" bottom="0.433333333333333" header="0.157638888888889" footer="0.157638888888889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&amp;COBSERVATIONS RANG N°1</oddHeader>
    <oddFooter>&amp;COBSERVATIONS RANG N°1&amp;R&amp;N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1" topLeftCell="C2" activePane="bottomRight" state="frozen"/>
      <selection pane="topLeft" activeCell="A1" activeCellId="0" sqref="A1"/>
      <selection pane="topRight" activeCell="C1" activeCellId="0" sqref="C1"/>
      <selection pane="bottomLeft" activeCell="A2" activeCellId="0" sqref="A2"/>
      <selection pane="bottomRight" activeCell="B1" activeCellId="0" sqref="B1"/>
    </sheetView>
  </sheetViews>
  <sheetFormatPr defaultColWidth="10.7421875" defaultRowHeight="15" zeroHeight="false" outlineLevelRow="0" outlineLevelCol="0"/>
  <cols>
    <col collapsed="false" customWidth="true" hidden="false" outlineLevel="0" max="1" min="1" style="146" width="7.41"/>
    <col collapsed="false" customWidth="true" hidden="false" outlineLevel="0" max="2" min="2" style="146" width="34.42"/>
    <col collapsed="false" customWidth="true" hidden="false" outlineLevel="0" max="3" min="3" style="0" width="51.13"/>
    <col collapsed="false" customWidth="true" hidden="false" outlineLevel="0" max="4" min="4" style="0" width="66.29"/>
  </cols>
  <sheetData>
    <row r="1" customFormat="false" ht="30" hidden="false" customHeight="false" outlineLevel="0" collapsed="false">
      <c r="A1" s="83" t="s">
        <v>101</v>
      </c>
      <c r="B1" s="84" t="s">
        <v>266</v>
      </c>
      <c r="C1" s="187" t="s">
        <v>297</v>
      </c>
    </row>
    <row r="2" customFormat="false" ht="15" hidden="false" customHeight="false" outlineLevel="0" collapsed="false">
      <c r="A2" s="19"/>
      <c r="B2" s="16"/>
      <c r="C2" s="70"/>
    </row>
    <row r="3" customFormat="false" ht="30" hidden="false" customHeight="true" outlineLevel="0" collapsed="false">
      <c r="A3" s="19" t="s">
        <v>104</v>
      </c>
      <c r="B3" s="72" t="s">
        <v>83</v>
      </c>
      <c r="C3" s="188" t="s">
        <v>332</v>
      </c>
    </row>
    <row r="4" customFormat="false" ht="30" hidden="false" customHeight="true" outlineLevel="0" collapsed="false">
      <c r="A4" s="19" t="s">
        <v>107</v>
      </c>
      <c r="B4" s="72" t="s">
        <v>83</v>
      </c>
      <c r="C4" s="188" t="s">
        <v>333</v>
      </c>
    </row>
    <row r="5" customFormat="false" ht="30" hidden="false" customHeight="true" outlineLevel="0" collapsed="false">
      <c r="A5" s="19" t="s">
        <v>109</v>
      </c>
      <c r="B5" s="72" t="s">
        <v>55</v>
      </c>
      <c r="C5" s="188" t="s">
        <v>334</v>
      </c>
    </row>
    <row r="6" customFormat="false" ht="30" hidden="false" customHeight="true" outlineLevel="0" collapsed="false">
      <c r="A6" s="19" t="s">
        <v>110</v>
      </c>
      <c r="B6" s="72" t="s">
        <v>55</v>
      </c>
      <c r="C6" s="188" t="s">
        <v>335</v>
      </c>
    </row>
    <row r="7" customFormat="false" ht="30" hidden="false" customHeight="true" outlineLevel="0" collapsed="false">
      <c r="A7" s="19" t="s">
        <v>113</v>
      </c>
      <c r="B7" s="72" t="s">
        <v>55</v>
      </c>
      <c r="C7" s="188" t="s">
        <v>336</v>
      </c>
    </row>
    <row r="8" customFormat="false" ht="30" hidden="false" customHeight="true" outlineLevel="0" collapsed="false">
      <c r="A8" s="19" t="s">
        <v>114</v>
      </c>
      <c r="B8" s="72" t="s">
        <v>62</v>
      </c>
      <c r="C8" s="188" t="s">
        <v>337</v>
      </c>
    </row>
    <row r="9" customFormat="false" ht="40.5" hidden="false" customHeight="false" outlineLevel="0" collapsed="false">
      <c r="A9" s="19" t="s">
        <v>116</v>
      </c>
      <c r="B9" s="72" t="s">
        <v>195</v>
      </c>
      <c r="C9" s="188" t="s">
        <v>338</v>
      </c>
    </row>
    <row r="10" customFormat="false" ht="40.5" hidden="false" customHeight="false" outlineLevel="0" collapsed="false">
      <c r="A10" s="19" t="s">
        <v>117</v>
      </c>
      <c r="B10" s="72" t="s">
        <v>195</v>
      </c>
      <c r="C10" s="188" t="s">
        <v>339</v>
      </c>
    </row>
    <row r="11" customFormat="false" ht="40.5" hidden="false" customHeight="false" outlineLevel="0" collapsed="false">
      <c r="A11" s="19" t="s">
        <v>119</v>
      </c>
      <c r="B11" s="72" t="s">
        <v>195</v>
      </c>
      <c r="C11" s="188" t="s">
        <v>340</v>
      </c>
    </row>
    <row r="12" customFormat="false" ht="60.75" hidden="false" customHeight="false" outlineLevel="0" collapsed="false">
      <c r="A12" s="19" t="s">
        <v>120</v>
      </c>
      <c r="B12" s="190" t="s">
        <v>196</v>
      </c>
      <c r="C12" s="188" t="s">
        <v>341</v>
      </c>
    </row>
    <row r="13" customFormat="false" ht="30" hidden="false" customHeight="true" outlineLevel="0" collapsed="false">
      <c r="A13" s="19" t="s">
        <v>122</v>
      </c>
      <c r="B13" s="72" t="s">
        <v>49</v>
      </c>
      <c r="C13" s="188" t="s">
        <v>342</v>
      </c>
    </row>
    <row r="14" customFormat="false" ht="30" hidden="false" customHeight="true" outlineLevel="0" collapsed="false">
      <c r="A14" s="19" t="s">
        <v>123</v>
      </c>
      <c r="B14" s="72" t="s">
        <v>49</v>
      </c>
      <c r="C14" s="188" t="s">
        <v>343</v>
      </c>
    </row>
    <row r="15" customFormat="false" ht="30" hidden="false" customHeight="true" outlineLevel="0" collapsed="false">
      <c r="A15" s="19" t="s">
        <v>125</v>
      </c>
      <c r="B15" s="72" t="s">
        <v>43</v>
      </c>
      <c r="C15" s="188" t="s">
        <v>344</v>
      </c>
    </row>
    <row r="16" customFormat="false" ht="60.75" hidden="false" customHeight="false" outlineLevel="0" collapsed="false">
      <c r="A16" s="19" t="s">
        <v>126</v>
      </c>
      <c r="B16" s="190" t="s">
        <v>196</v>
      </c>
      <c r="C16" s="188" t="s">
        <v>345</v>
      </c>
    </row>
    <row r="17" customFormat="false" ht="30" hidden="false" customHeight="true" outlineLevel="0" collapsed="false">
      <c r="A17" s="19" t="s">
        <v>128</v>
      </c>
      <c r="B17" s="72" t="s">
        <v>39</v>
      </c>
      <c r="C17" s="188" t="s">
        <v>346</v>
      </c>
    </row>
    <row r="18" customFormat="false" ht="30" hidden="false" customHeight="true" outlineLevel="0" collapsed="false">
      <c r="A18" s="19" t="s">
        <v>130</v>
      </c>
      <c r="B18" s="72" t="s">
        <v>39</v>
      </c>
      <c r="C18" s="188" t="s">
        <v>347</v>
      </c>
    </row>
    <row r="19" customFormat="false" ht="30" hidden="false" customHeight="true" outlineLevel="0" collapsed="false">
      <c r="A19" s="19" t="s">
        <v>132</v>
      </c>
      <c r="B19" s="72" t="s">
        <v>39</v>
      </c>
      <c r="C19" s="188" t="s">
        <v>348</v>
      </c>
    </row>
    <row r="20" customFormat="false" ht="30" hidden="false" customHeight="true" outlineLevel="0" collapsed="false">
      <c r="A20" s="19" t="s">
        <v>133</v>
      </c>
      <c r="B20" s="72" t="s">
        <v>39</v>
      </c>
      <c r="C20" s="188" t="s">
        <v>349</v>
      </c>
    </row>
    <row r="21" customFormat="false" ht="30" hidden="false" customHeight="true" outlineLevel="0" collapsed="false">
      <c r="A21" s="19" t="s">
        <v>135</v>
      </c>
      <c r="B21" s="72" t="s">
        <v>39</v>
      </c>
      <c r="C21" s="188" t="s">
        <v>350</v>
      </c>
    </row>
    <row r="22" customFormat="false" ht="30" hidden="false" customHeight="true" outlineLevel="0" collapsed="false">
      <c r="A22" s="19" t="s">
        <v>136</v>
      </c>
      <c r="B22" s="72" t="s">
        <v>39</v>
      </c>
      <c r="C22" s="188" t="s">
        <v>351</v>
      </c>
    </row>
    <row r="23" customFormat="false" ht="30" hidden="false" customHeight="true" outlineLevel="0" collapsed="false">
      <c r="A23" s="19" t="s">
        <v>138</v>
      </c>
      <c r="B23" s="72" t="s">
        <v>39</v>
      </c>
      <c r="C23" s="188" t="s">
        <v>352</v>
      </c>
    </row>
    <row r="24" customFormat="false" ht="30" hidden="false" customHeight="true" outlineLevel="0" collapsed="false">
      <c r="A24" s="19" t="s">
        <v>139</v>
      </c>
      <c r="B24" s="72" t="s">
        <v>47</v>
      </c>
      <c r="C24" s="188" t="s">
        <v>353</v>
      </c>
    </row>
    <row r="25" customFormat="false" ht="60.75" hidden="false" customHeight="false" outlineLevel="0" collapsed="false">
      <c r="A25" s="19" t="s">
        <v>141</v>
      </c>
      <c r="B25" s="72" t="s">
        <v>198</v>
      </c>
      <c r="C25" s="188" t="s">
        <v>354</v>
      </c>
    </row>
    <row r="26" customFormat="false" ht="60.75" hidden="false" customHeight="false" outlineLevel="0" collapsed="false">
      <c r="A26" s="19" t="s">
        <v>143</v>
      </c>
      <c r="B26" s="72" t="s">
        <v>198</v>
      </c>
      <c r="C26" s="188" t="s">
        <v>355</v>
      </c>
    </row>
    <row r="27" customFormat="false" ht="60.75" hidden="false" customHeight="false" outlineLevel="0" collapsed="false">
      <c r="A27" s="19" t="s">
        <v>144</v>
      </c>
      <c r="B27" s="72" t="s">
        <v>198</v>
      </c>
      <c r="C27" s="188" t="s">
        <v>356</v>
      </c>
    </row>
    <row r="28" customFormat="false" ht="60.75" hidden="false" customHeight="false" outlineLevel="0" collapsed="false">
      <c r="A28" s="19" t="s">
        <v>146</v>
      </c>
      <c r="B28" s="72" t="s">
        <v>199</v>
      </c>
      <c r="C28" s="188" t="s">
        <v>357</v>
      </c>
    </row>
    <row r="29" customFormat="false" ht="60.75" hidden="false" customHeight="false" outlineLevel="0" collapsed="false">
      <c r="A29" s="19" t="s">
        <v>147</v>
      </c>
      <c r="B29" s="72" t="s">
        <v>198</v>
      </c>
      <c r="C29" s="188" t="s">
        <v>358</v>
      </c>
    </row>
    <row r="30" customFormat="false" ht="60.75" hidden="false" customHeight="false" outlineLevel="0" collapsed="false">
      <c r="A30" s="19" t="s">
        <v>148</v>
      </c>
      <c r="B30" s="72" t="s">
        <v>198</v>
      </c>
      <c r="C30" s="188" t="s">
        <v>359</v>
      </c>
    </row>
    <row r="31" customFormat="false" ht="60.75" hidden="false" customHeight="false" outlineLevel="0" collapsed="false">
      <c r="A31" s="19" t="s">
        <v>150</v>
      </c>
      <c r="B31" s="72" t="s">
        <v>198</v>
      </c>
      <c r="C31" s="188" t="s">
        <v>360</v>
      </c>
    </row>
    <row r="32" customFormat="false" ht="40.5" hidden="false" customHeight="false" outlineLevel="0" collapsed="false">
      <c r="A32" s="19" t="s">
        <v>152</v>
      </c>
      <c r="B32" s="72" t="s">
        <v>200</v>
      </c>
      <c r="C32" s="188" t="s">
        <v>361</v>
      </c>
    </row>
    <row r="33" customFormat="false" ht="60.75" hidden="false" customHeight="false" outlineLevel="0" collapsed="false">
      <c r="A33" s="19" t="s">
        <v>153</v>
      </c>
      <c r="B33" s="72" t="s">
        <v>201</v>
      </c>
      <c r="C33" s="188" t="s">
        <v>362</v>
      </c>
    </row>
    <row r="34" customFormat="false" ht="60.75" hidden="false" customHeight="false" outlineLevel="0" collapsed="false">
      <c r="A34" s="19" t="s">
        <v>155</v>
      </c>
      <c r="B34" s="72" t="s">
        <v>201</v>
      </c>
      <c r="C34" s="188" t="s">
        <v>363</v>
      </c>
    </row>
    <row r="35" customFormat="false" ht="60.75" hidden="false" customHeight="false" outlineLevel="0" collapsed="false">
      <c r="A35" s="19" t="s">
        <v>157</v>
      </c>
      <c r="B35" s="72" t="s">
        <v>201</v>
      </c>
      <c r="C35" s="188" t="s">
        <v>364</v>
      </c>
    </row>
    <row r="36" customFormat="false" ht="60.75" hidden="false" customHeight="false" outlineLevel="0" collapsed="false">
      <c r="A36" s="19" t="s">
        <v>159</v>
      </c>
      <c r="B36" s="72" t="s">
        <v>201</v>
      </c>
      <c r="C36" s="188" t="s">
        <v>365</v>
      </c>
    </row>
    <row r="37" customFormat="false" ht="40.5" hidden="false" customHeight="false" outlineLevel="0" collapsed="false">
      <c r="A37" s="19" t="s">
        <v>162</v>
      </c>
      <c r="B37" s="72" t="s">
        <v>87</v>
      </c>
      <c r="C37" s="188" t="s">
        <v>366</v>
      </c>
    </row>
    <row r="38" customFormat="false" ht="40.5" hidden="false" customHeight="false" outlineLevel="0" collapsed="false">
      <c r="A38" s="191" t="s">
        <v>202</v>
      </c>
      <c r="B38" s="189" t="s">
        <v>87</v>
      </c>
      <c r="C38" s="188" t="s">
        <v>367</v>
      </c>
    </row>
  </sheetData>
  <printOptions headings="false" gridLines="false" gridLinesSet="true" horizontalCentered="false" verticalCentered="false"/>
  <pageMargins left="0.236111111111111" right="0.4" top="0.389583333333333" bottom="0.320138888888889" header="0.196527777777778" footer="0.120138888888889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&amp;COBSERVATIONS RANG N°2</oddHeader>
    <oddFooter>&amp;COBSERVATIONS RANG N°2&amp;R&amp;P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1" topLeftCell="C2" activePane="bottomRight" state="frozen"/>
      <selection pane="topLeft" activeCell="A1" activeCellId="0" sqref="A1"/>
      <selection pane="topRight" activeCell="C1" activeCellId="0" sqref="C1"/>
      <selection pane="bottomLeft" activeCell="A2" activeCellId="0" sqref="A2"/>
      <selection pane="bottomRight" activeCell="A1" activeCellId="0" sqref="A1"/>
    </sheetView>
  </sheetViews>
  <sheetFormatPr defaultColWidth="10.7421875" defaultRowHeight="15" zeroHeight="false" outlineLevelRow="0" outlineLevelCol="0"/>
  <cols>
    <col collapsed="false" customWidth="true" hidden="false" outlineLevel="0" max="1" min="1" style="146" width="8.71"/>
    <col collapsed="false" customWidth="true" hidden="false" outlineLevel="0" max="2" min="2" style="81" width="29.42"/>
    <col collapsed="false" customWidth="true" hidden="false" outlineLevel="0" max="3" min="3" style="81" width="57.71"/>
  </cols>
  <sheetData>
    <row r="1" customFormat="false" ht="37.5" hidden="false" customHeight="false" outlineLevel="0" collapsed="false">
      <c r="A1" s="83" t="s">
        <v>102</v>
      </c>
      <c r="B1" s="84" t="s">
        <v>277</v>
      </c>
      <c r="C1" s="187" t="s">
        <v>297</v>
      </c>
    </row>
    <row r="2" customFormat="false" ht="15" hidden="false" customHeight="false" outlineLevel="0" collapsed="false">
      <c r="A2" s="19"/>
      <c r="B2" s="192"/>
      <c r="C2" s="193"/>
    </row>
    <row r="3" customFormat="false" ht="39.75" hidden="false" customHeight="true" outlineLevel="0" collapsed="false">
      <c r="A3" s="19" t="s">
        <v>104</v>
      </c>
      <c r="B3" s="72" t="s">
        <v>73</v>
      </c>
      <c r="C3" s="188" t="s">
        <v>368</v>
      </c>
    </row>
    <row r="4" customFormat="false" ht="39.75" hidden="false" customHeight="true" outlineLevel="0" collapsed="false">
      <c r="A4" s="19" t="s">
        <v>107</v>
      </c>
      <c r="B4" s="72" t="s">
        <v>37</v>
      </c>
      <c r="C4" s="188" t="s">
        <v>369</v>
      </c>
    </row>
    <row r="5" customFormat="false" ht="39.75" hidden="false" customHeight="true" outlineLevel="0" collapsed="false">
      <c r="A5" s="19" t="s">
        <v>109</v>
      </c>
      <c r="B5" s="72" t="s">
        <v>56</v>
      </c>
      <c r="C5" s="188" t="s">
        <v>370</v>
      </c>
    </row>
    <row r="6" customFormat="false" ht="39.75" hidden="false" customHeight="true" outlineLevel="0" collapsed="false">
      <c r="A6" s="19" t="s">
        <v>110</v>
      </c>
      <c r="B6" s="72" t="s">
        <v>56</v>
      </c>
      <c r="C6" s="188" t="s">
        <v>371</v>
      </c>
    </row>
    <row r="7" customFormat="false" ht="39.75" hidden="false" customHeight="true" outlineLevel="0" collapsed="false">
      <c r="A7" s="19" t="s">
        <v>113</v>
      </c>
      <c r="B7" s="72" t="s">
        <v>30</v>
      </c>
      <c r="C7" s="188" t="s">
        <v>372</v>
      </c>
    </row>
    <row r="8" customFormat="false" ht="39.75" hidden="false" customHeight="true" outlineLevel="0" collapsed="false">
      <c r="A8" s="19" t="s">
        <v>114</v>
      </c>
      <c r="B8" s="72" t="s">
        <v>30</v>
      </c>
      <c r="C8" s="188" t="s">
        <v>373</v>
      </c>
    </row>
    <row r="9" customFormat="false" ht="40.5" hidden="false" customHeight="false" outlineLevel="0" collapsed="false">
      <c r="A9" s="19" t="s">
        <v>116</v>
      </c>
      <c r="B9" s="72" t="s">
        <v>45</v>
      </c>
      <c r="C9" s="188" t="s">
        <v>374</v>
      </c>
    </row>
    <row r="10" customFormat="false" ht="40.5" hidden="false" customHeight="false" outlineLevel="0" collapsed="false">
      <c r="A10" s="19" t="s">
        <v>117</v>
      </c>
      <c r="B10" s="72" t="s">
        <v>45</v>
      </c>
      <c r="C10" s="188" t="s">
        <v>375</v>
      </c>
    </row>
    <row r="11" customFormat="false" ht="40.5" hidden="false" customHeight="false" outlineLevel="0" collapsed="false">
      <c r="A11" s="19" t="s">
        <v>119</v>
      </c>
      <c r="B11" s="72" t="s">
        <v>53</v>
      </c>
      <c r="C11" s="188" t="s">
        <v>376</v>
      </c>
    </row>
    <row r="12" customFormat="false" ht="40.5" hidden="false" customHeight="false" outlineLevel="0" collapsed="false">
      <c r="A12" s="19" t="s">
        <v>120</v>
      </c>
      <c r="B12" s="72" t="s">
        <v>53</v>
      </c>
      <c r="C12" s="188" t="s">
        <v>377</v>
      </c>
    </row>
    <row r="13" customFormat="false" ht="40.5" hidden="false" customHeight="false" outlineLevel="0" collapsed="false">
      <c r="A13" s="19" t="s">
        <v>122</v>
      </c>
      <c r="B13" s="72" t="s">
        <v>53</v>
      </c>
      <c r="C13" s="188" t="s">
        <v>377</v>
      </c>
    </row>
    <row r="14" customFormat="false" ht="20.25" hidden="false" customHeight="false" outlineLevel="0" collapsed="false">
      <c r="A14" s="19" t="s">
        <v>123</v>
      </c>
      <c r="B14" s="72" t="s">
        <v>37</v>
      </c>
      <c r="C14" s="188" t="s">
        <v>378</v>
      </c>
    </row>
    <row r="15" customFormat="false" ht="40.5" hidden="false" customHeight="false" outlineLevel="0" collapsed="false">
      <c r="A15" s="19" t="s">
        <v>125</v>
      </c>
      <c r="B15" s="72" t="s">
        <v>73</v>
      </c>
      <c r="C15" s="188" t="s">
        <v>379</v>
      </c>
    </row>
    <row r="16" customFormat="false" ht="40.5" hidden="false" customHeight="false" outlineLevel="0" collapsed="false">
      <c r="A16" s="19" t="s">
        <v>126</v>
      </c>
      <c r="B16" s="72" t="s">
        <v>73</v>
      </c>
      <c r="C16" s="188" t="s">
        <v>380</v>
      </c>
    </row>
    <row r="17" customFormat="false" ht="40.5" hidden="false" customHeight="false" outlineLevel="0" collapsed="false">
      <c r="A17" s="19" t="s">
        <v>128</v>
      </c>
      <c r="B17" s="72" t="s">
        <v>77</v>
      </c>
      <c r="C17" s="188" t="s">
        <v>381</v>
      </c>
    </row>
    <row r="18" customFormat="false" ht="40.5" hidden="false" customHeight="false" outlineLevel="0" collapsed="false">
      <c r="A18" s="19" t="s">
        <v>130</v>
      </c>
      <c r="B18" s="72" t="s">
        <v>77</v>
      </c>
      <c r="C18" s="188" t="s">
        <v>382</v>
      </c>
    </row>
    <row r="19" customFormat="false" ht="40.5" hidden="false" customHeight="false" outlineLevel="0" collapsed="false">
      <c r="A19" s="19" t="s">
        <v>132</v>
      </c>
      <c r="B19" s="72" t="s">
        <v>77</v>
      </c>
      <c r="C19" s="188" t="s">
        <v>383</v>
      </c>
    </row>
    <row r="20" customFormat="false" ht="40.5" hidden="false" customHeight="false" outlineLevel="0" collapsed="false">
      <c r="A20" s="19" t="s">
        <v>133</v>
      </c>
      <c r="B20" s="72" t="s">
        <v>77</v>
      </c>
      <c r="C20" s="188" t="s">
        <v>384</v>
      </c>
    </row>
    <row r="21" customFormat="false" ht="40.5" hidden="false" customHeight="false" outlineLevel="0" collapsed="false">
      <c r="A21" s="19" t="s">
        <v>135</v>
      </c>
      <c r="B21" s="72" t="s">
        <v>77</v>
      </c>
      <c r="C21" s="188" t="s">
        <v>385</v>
      </c>
    </row>
    <row r="22" customFormat="false" ht="20.25" hidden="false" customHeight="false" outlineLevel="0" collapsed="false">
      <c r="A22" s="19" t="s">
        <v>136</v>
      </c>
      <c r="B22" s="72" t="s">
        <v>64</v>
      </c>
      <c r="C22" s="188" t="s">
        <v>386</v>
      </c>
    </row>
    <row r="23" customFormat="false" ht="40.5" hidden="false" customHeight="false" outlineLevel="0" collapsed="false">
      <c r="A23" s="19" t="s">
        <v>138</v>
      </c>
      <c r="B23" s="72" t="s">
        <v>53</v>
      </c>
      <c r="C23" s="188" t="s">
        <v>387</v>
      </c>
    </row>
    <row r="24" customFormat="false" ht="40.5" hidden="false" customHeight="false" outlineLevel="0" collapsed="false">
      <c r="A24" s="19" t="s">
        <v>139</v>
      </c>
      <c r="B24" s="72" t="s">
        <v>53</v>
      </c>
      <c r="C24" s="188" t="s">
        <v>388</v>
      </c>
    </row>
    <row r="25" customFormat="false" ht="40.5" hidden="false" customHeight="false" outlineLevel="0" collapsed="false">
      <c r="A25" s="19" t="s">
        <v>141</v>
      </c>
      <c r="B25" s="72" t="s">
        <v>53</v>
      </c>
      <c r="C25" s="188" t="s">
        <v>389</v>
      </c>
    </row>
    <row r="26" customFormat="false" ht="40.5" hidden="false" customHeight="true" outlineLevel="0" collapsed="false">
      <c r="A26" s="19" t="s">
        <v>143</v>
      </c>
      <c r="B26" s="194" t="s">
        <v>64</v>
      </c>
      <c r="C26" s="188" t="s">
        <v>390</v>
      </c>
    </row>
    <row r="27" customFormat="false" ht="40.5" hidden="false" customHeight="true" outlineLevel="0" collapsed="false">
      <c r="A27" s="19" t="s">
        <v>144</v>
      </c>
      <c r="B27" s="194" t="s">
        <v>64</v>
      </c>
      <c r="C27" s="188" t="s">
        <v>391</v>
      </c>
    </row>
    <row r="28" customFormat="false" ht="40.5" hidden="false" customHeight="true" outlineLevel="0" collapsed="false">
      <c r="A28" s="19" t="s">
        <v>146</v>
      </c>
      <c r="B28" s="194" t="s">
        <v>33</v>
      </c>
      <c r="C28" s="188" t="s">
        <v>392</v>
      </c>
    </row>
    <row r="29" customFormat="false" ht="40.5" hidden="false" customHeight="true" outlineLevel="0" collapsed="false">
      <c r="A29" s="19" t="s">
        <v>147</v>
      </c>
      <c r="B29" s="194" t="s">
        <v>33</v>
      </c>
      <c r="C29" s="188" t="s">
        <v>393</v>
      </c>
    </row>
    <row r="30" customFormat="false" ht="40.5" hidden="false" customHeight="true" outlineLevel="0" collapsed="false">
      <c r="A30" s="19" t="s">
        <v>148</v>
      </c>
      <c r="B30" s="194" t="s">
        <v>92</v>
      </c>
      <c r="C30" s="188" t="s">
        <v>394</v>
      </c>
    </row>
    <row r="31" customFormat="false" ht="40.5" hidden="false" customHeight="true" outlineLevel="0" collapsed="false">
      <c r="A31" s="19" t="s">
        <v>150</v>
      </c>
      <c r="B31" s="194" t="s">
        <v>92</v>
      </c>
      <c r="C31" s="188" t="s">
        <v>395</v>
      </c>
    </row>
    <row r="32" customFormat="false" ht="33.75" hidden="false" customHeight="true" outlineLevel="0" collapsed="false">
      <c r="A32" s="19" t="s">
        <v>152</v>
      </c>
      <c r="B32" s="194" t="s">
        <v>215</v>
      </c>
      <c r="C32" s="188"/>
    </row>
    <row r="33" customFormat="false" ht="33.75" hidden="false" customHeight="true" outlineLevel="0" collapsed="false">
      <c r="A33" s="19" t="s">
        <v>153</v>
      </c>
      <c r="B33" s="194" t="s">
        <v>215</v>
      </c>
      <c r="C33" s="188"/>
    </row>
    <row r="34" customFormat="false" ht="33.75" hidden="false" customHeight="true" outlineLevel="0" collapsed="false">
      <c r="A34" s="19" t="s">
        <v>155</v>
      </c>
      <c r="B34" s="194" t="s">
        <v>215</v>
      </c>
      <c r="C34" s="188"/>
    </row>
    <row r="35" customFormat="false" ht="33.75" hidden="false" customHeight="true" outlineLevel="0" collapsed="false">
      <c r="A35" s="19" t="s">
        <v>157</v>
      </c>
      <c r="B35" s="194" t="s">
        <v>215</v>
      </c>
      <c r="C35" s="188"/>
    </row>
    <row r="36" customFormat="false" ht="33.75" hidden="false" customHeight="true" outlineLevel="0" collapsed="false">
      <c r="A36" s="19" t="s">
        <v>159</v>
      </c>
      <c r="B36" s="194" t="s">
        <v>216</v>
      </c>
      <c r="C36" s="188"/>
    </row>
    <row r="37" customFormat="false" ht="33.75" hidden="false" customHeight="true" outlineLevel="0" collapsed="false">
      <c r="A37" s="19" t="s">
        <v>162</v>
      </c>
      <c r="B37" s="194" t="s">
        <v>216</v>
      </c>
      <c r="C37" s="188"/>
    </row>
    <row r="38" customFormat="false" ht="33.75" hidden="false" customHeight="true" outlineLevel="0" collapsed="false">
      <c r="A38" s="19" t="s">
        <v>202</v>
      </c>
      <c r="B38" s="194" t="s">
        <v>216</v>
      </c>
      <c r="C38" s="188"/>
    </row>
    <row r="39" customFormat="false" ht="33.75" hidden="false" customHeight="true" outlineLevel="0" collapsed="false">
      <c r="A39" s="19" t="s">
        <v>217</v>
      </c>
      <c r="B39" s="194" t="s">
        <v>216</v>
      </c>
      <c r="C39" s="188"/>
    </row>
    <row r="40" customFormat="false" ht="18" hidden="false" customHeight="false" outlineLevel="0" collapsed="false">
      <c r="A40" s="19" t="s">
        <v>218</v>
      </c>
      <c r="B40" s="194"/>
      <c r="C40" s="193"/>
    </row>
    <row r="41" customFormat="false" ht="15" hidden="false" customHeight="false" outlineLevel="0" collapsed="false">
      <c r="A41" s="151"/>
      <c r="B41" s="195"/>
      <c r="C41" s="196"/>
    </row>
  </sheetData>
  <printOptions headings="false" gridLines="false" gridLinesSet="true" horizontalCentered="false" verticalCentered="false"/>
  <pageMargins left="0.15" right="0.35" top="0.530555555555556" bottom="0.6" header="0.315277777777778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&amp;COBSERVATIONS RANG N° 3</oddHeader>
    <oddFooter>&amp;COBSERVATIONS RANG N°3&amp;R&amp;P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L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1" topLeftCell="C2" activePane="bottomRight" state="frozen"/>
      <selection pane="topLeft" activeCell="A1" activeCellId="0" sqref="A1"/>
      <selection pane="topRight" activeCell="C1" activeCellId="0" sqref="C1"/>
      <selection pane="bottomLeft" activeCell="A2" activeCellId="0" sqref="A2"/>
      <selection pane="bottomRight" activeCell="A2" activeCellId="0" sqref="A2"/>
    </sheetView>
  </sheetViews>
  <sheetFormatPr defaultColWidth="10.7421875" defaultRowHeight="15" zeroHeight="false" outlineLevelRow="0" outlineLevelCol="0"/>
  <cols>
    <col collapsed="false" customWidth="true" hidden="false" outlineLevel="0" max="1" min="1" style="0" width="7.15"/>
    <col collapsed="false" customWidth="true" hidden="false" outlineLevel="0" max="2" min="2" style="0" width="19.85"/>
    <col collapsed="false" customWidth="true" hidden="false" outlineLevel="0" max="3" min="3" style="1" width="9.42"/>
    <col collapsed="false" customWidth="true" hidden="false" outlineLevel="0" max="4" min="4" style="1" width="10.85"/>
    <col collapsed="false" customWidth="true" hidden="false" outlineLevel="0" max="5" min="5" style="146" width="7.41"/>
    <col collapsed="false" customWidth="true" hidden="false" outlineLevel="0" max="6" min="6" style="146" width="19.71"/>
    <col collapsed="false" customWidth="true" hidden="false" outlineLevel="0" max="7" min="7" style="1" width="9.29"/>
    <col collapsed="false" customWidth="false" hidden="false" outlineLevel="0" max="8" min="8" style="1" width="10.71"/>
    <col collapsed="false" customWidth="true" hidden="false" outlineLevel="0" max="9" min="9" style="146" width="7.71"/>
    <col collapsed="false" customWidth="true" hidden="false" outlineLevel="0" max="10" min="10" style="81" width="19.71"/>
    <col collapsed="false" customWidth="true" hidden="false" outlineLevel="0" max="11" min="11" style="1" width="9.29"/>
    <col collapsed="false" customWidth="true" hidden="false" outlineLevel="0" max="12" min="12" style="0" width="10.99"/>
  </cols>
  <sheetData>
    <row r="1" customFormat="false" ht="56.25" hidden="false" customHeight="false" outlineLevel="0" collapsed="false">
      <c r="A1" s="83" t="s">
        <v>100</v>
      </c>
      <c r="B1" s="50" t="s">
        <v>164</v>
      </c>
      <c r="C1" s="197" t="s">
        <v>396</v>
      </c>
      <c r="D1" s="197" t="s">
        <v>397</v>
      </c>
      <c r="E1" s="198" t="s">
        <v>101</v>
      </c>
      <c r="F1" s="84" t="s">
        <v>266</v>
      </c>
      <c r="G1" s="197" t="s">
        <v>396</v>
      </c>
      <c r="H1" s="197" t="s">
        <v>397</v>
      </c>
      <c r="I1" s="198" t="s">
        <v>102</v>
      </c>
      <c r="J1" s="84" t="s">
        <v>277</v>
      </c>
      <c r="K1" s="197" t="s">
        <v>396</v>
      </c>
      <c r="L1" s="199" t="s">
        <v>397</v>
      </c>
    </row>
    <row r="2" customFormat="false" ht="45" hidden="false" customHeight="false" outlineLevel="0" collapsed="false">
      <c r="A2" s="89"/>
      <c r="B2" s="53" t="s">
        <v>398</v>
      </c>
      <c r="C2" s="53"/>
      <c r="D2" s="200"/>
      <c r="E2" s="16"/>
      <c r="F2" s="53" t="s">
        <v>399</v>
      </c>
      <c r="G2" s="200"/>
      <c r="H2" s="200"/>
      <c r="I2" s="16"/>
      <c r="J2" s="53" t="s">
        <v>400</v>
      </c>
      <c r="K2" s="201"/>
      <c r="L2" s="70"/>
    </row>
    <row r="3" customFormat="false" ht="60.75" hidden="false" customHeight="false" outlineLevel="0" collapsed="false">
      <c r="A3" s="89" t="s">
        <v>104</v>
      </c>
      <c r="B3" s="72" t="s">
        <v>30</v>
      </c>
      <c r="C3" s="201" t="n">
        <v>44033</v>
      </c>
      <c r="D3" s="202" t="n">
        <v>83</v>
      </c>
      <c r="E3" s="16" t="s">
        <v>104</v>
      </c>
      <c r="F3" s="72" t="s">
        <v>83</v>
      </c>
      <c r="G3" s="201" t="n">
        <v>44032</v>
      </c>
      <c r="H3" s="202" t="n">
        <v>79</v>
      </c>
      <c r="I3" s="16" t="s">
        <v>104</v>
      </c>
      <c r="J3" s="72" t="s">
        <v>73</v>
      </c>
      <c r="K3" s="201" t="n">
        <v>44043</v>
      </c>
      <c r="L3" s="203" t="n">
        <v>82</v>
      </c>
    </row>
    <row r="4" customFormat="false" ht="40.5" hidden="false" customHeight="false" outlineLevel="0" collapsed="false">
      <c r="A4" s="89" t="s">
        <v>107</v>
      </c>
      <c r="B4" s="72" t="s">
        <v>30</v>
      </c>
      <c r="C4" s="201" t="n">
        <v>44036</v>
      </c>
      <c r="D4" s="202" t="n">
        <v>86</v>
      </c>
      <c r="E4" s="16" t="s">
        <v>107</v>
      </c>
      <c r="F4" s="72" t="s">
        <v>83</v>
      </c>
      <c r="G4" s="201" t="n">
        <v>44028</v>
      </c>
      <c r="H4" s="202" t="n">
        <v>75</v>
      </c>
      <c r="I4" s="16" t="s">
        <v>107</v>
      </c>
      <c r="J4" s="72" t="s">
        <v>37</v>
      </c>
      <c r="K4" s="201" t="n">
        <v>44035</v>
      </c>
      <c r="L4" s="203" t="n">
        <v>74</v>
      </c>
    </row>
    <row r="5" customFormat="false" ht="54" hidden="false" customHeight="false" outlineLevel="0" collapsed="false">
      <c r="A5" s="89" t="s">
        <v>109</v>
      </c>
      <c r="B5" s="72" t="s">
        <v>35</v>
      </c>
      <c r="C5" s="201" t="n">
        <v>44028</v>
      </c>
      <c r="D5" s="202" t="n">
        <v>78</v>
      </c>
      <c r="E5" s="16" t="s">
        <v>109</v>
      </c>
      <c r="F5" s="194" t="s">
        <v>55</v>
      </c>
      <c r="G5" s="201" t="n">
        <v>44040</v>
      </c>
      <c r="H5" s="202" t="n">
        <v>87</v>
      </c>
      <c r="I5" s="16" t="s">
        <v>109</v>
      </c>
      <c r="J5" s="72" t="s">
        <v>56</v>
      </c>
      <c r="K5" s="201" t="n">
        <v>44040</v>
      </c>
      <c r="L5" s="203" t="n">
        <v>79</v>
      </c>
    </row>
    <row r="6" customFormat="false" ht="54" hidden="false" customHeight="false" outlineLevel="0" collapsed="false">
      <c r="A6" s="89" t="s">
        <v>110</v>
      </c>
      <c r="B6" s="72" t="s">
        <v>40</v>
      </c>
      <c r="C6" s="201" t="n">
        <v>44037</v>
      </c>
      <c r="D6" s="202" t="n">
        <v>87</v>
      </c>
      <c r="E6" s="16" t="s">
        <v>110</v>
      </c>
      <c r="F6" s="194" t="s">
        <v>55</v>
      </c>
      <c r="G6" s="201" t="n">
        <v>44040</v>
      </c>
      <c r="H6" s="202" t="n">
        <v>87</v>
      </c>
      <c r="I6" s="16" t="s">
        <v>110</v>
      </c>
      <c r="J6" s="72" t="s">
        <v>56</v>
      </c>
      <c r="K6" s="201" t="n">
        <v>44044</v>
      </c>
      <c r="L6" s="203" t="n">
        <v>83</v>
      </c>
    </row>
    <row r="7" customFormat="false" ht="54" hidden="false" customHeight="false" outlineLevel="0" collapsed="false">
      <c r="A7" s="89" t="s">
        <v>113</v>
      </c>
      <c r="B7" s="72" t="s">
        <v>40</v>
      </c>
      <c r="C7" s="201" t="n">
        <v>44040</v>
      </c>
      <c r="D7" s="202" t="n">
        <v>90</v>
      </c>
      <c r="E7" s="16" t="s">
        <v>113</v>
      </c>
      <c r="F7" s="194" t="s">
        <v>55</v>
      </c>
      <c r="G7" s="201" t="n">
        <v>44040</v>
      </c>
      <c r="H7" s="202" t="n">
        <v>87</v>
      </c>
      <c r="I7" s="16" t="s">
        <v>113</v>
      </c>
      <c r="J7" s="72" t="s">
        <v>30</v>
      </c>
      <c r="K7" s="201" t="n">
        <v>44040</v>
      </c>
      <c r="L7" s="203" t="n">
        <v>79</v>
      </c>
    </row>
    <row r="8" customFormat="false" ht="40.5" hidden="false" customHeight="false" outlineLevel="0" collapsed="false">
      <c r="A8" s="89" t="s">
        <v>114</v>
      </c>
      <c r="B8" s="72" t="s">
        <v>51</v>
      </c>
      <c r="C8" s="201" t="n">
        <v>44039</v>
      </c>
      <c r="D8" s="202" t="n">
        <v>89</v>
      </c>
      <c r="E8" s="16" t="s">
        <v>114</v>
      </c>
      <c r="F8" s="72" t="s">
        <v>62</v>
      </c>
      <c r="G8" s="201" t="n">
        <v>44028</v>
      </c>
      <c r="H8" s="202" t="n">
        <v>75</v>
      </c>
      <c r="I8" s="16" t="s">
        <v>114</v>
      </c>
      <c r="J8" s="72" t="s">
        <v>30</v>
      </c>
      <c r="K8" s="201" t="n">
        <v>44040</v>
      </c>
      <c r="L8" s="203" t="n">
        <v>79</v>
      </c>
    </row>
    <row r="9" customFormat="false" ht="60.75" hidden="false" customHeight="false" outlineLevel="0" collapsed="false">
      <c r="A9" s="89" t="s">
        <v>116</v>
      </c>
      <c r="B9" s="72" t="s">
        <v>51</v>
      </c>
      <c r="C9" s="201" t="n">
        <v>44029</v>
      </c>
      <c r="D9" s="202" t="n">
        <v>79</v>
      </c>
      <c r="E9" s="16" t="s">
        <v>116</v>
      </c>
      <c r="F9" s="194" t="s">
        <v>195</v>
      </c>
      <c r="G9" s="201" t="n">
        <v>44040</v>
      </c>
      <c r="H9" s="202" t="n">
        <v>87</v>
      </c>
      <c r="I9" s="16" t="s">
        <v>116</v>
      </c>
      <c r="J9" s="72" t="s">
        <v>45</v>
      </c>
      <c r="K9" s="201" t="n">
        <v>44020</v>
      </c>
      <c r="L9" s="203" t="n">
        <v>58</v>
      </c>
    </row>
    <row r="10" customFormat="false" ht="60.75" hidden="false" customHeight="false" outlineLevel="0" collapsed="false">
      <c r="A10" s="89" t="s">
        <v>117</v>
      </c>
      <c r="B10" s="72" t="s">
        <v>60</v>
      </c>
      <c r="C10" s="201" t="n">
        <v>44022</v>
      </c>
      <c r="D10" s="202" t="n">
        <v>72</v>
      </c>
      <c r="E10" s="16" t="s">
        <v>117</v>
      </c>
      <c r="F10" s="194" t="s">
        <v>195</v>
      </c>
      <c r="G10" s="201" t="n">
        <v>44035</v>
      </c>
      <c r="H10" s="202" t="n">
        <v>87</v>
      </c>
      <c r="I10" s="16" t="s">
        <v>117</v>
      </c>
      <c r="J10" s="72" t="s">
        <v>45</v>
      </c>
      <c r="K10" s="201" t="n">
        <v>44020</v>
      </c>
      <c r="L10" s="203" t="n">
        <v>58</v>
      </c>
    </row>
    <row r="11" customFormat="false" ht="54" hidden="false" customHeight="false" outlineLevel="0" collapsed="false">
      <c r="A11" s="89" t="s">
        <v>119</v>
      </c>
      <c r="B11" s="72" t="s">
        <v>68</v>
      </c>
      <c r="C11" s="201" t="n">
        <v>44014</v>
      </c>
      <c r="D11" s="202" t="n">
        <v>64</v>
      </c>
      <c r="E11" s="16" t="s">
        <v>119</v>
      </c>
      <c r="F11" s="194" t="s">
        <v>195</v>
      </c>
      <c r="G11" s="201" t="n">
        <v>44040</v>
      </c>
      <c r="H11" s="202" t="n">
        <v>87</v>
      </c>
      <c r="I11" s="16" t="s">
        <v>119</v>
      </c>
      <c r="J11" s="72" t="s">
        <v>53</v>
      </c>
      <c r="K11" s="201" t="n">
        <v>44040</v>
      </c>
      <c r="L11" s="203" t="n">
        <v>79</v>
      </c>
    </row>
    <row r="12" customFormat="false" ht="60.75" hidden="false" customHeight="false" outlineLevel="0" collapsed="false">
      <c r="A12" s="89" t="s">
        <v>120</v>
      </c>
      <c r="B12" s="72" t="s">
        <v>69</v>
      </c>
      <c r="C12" s="201" t="n">
        <v>44012</v>
      </c>
      <c r="D12" s="202" t="n">
        <v>62</v>
      </c>
      <c r="E12" s="16" t="s">
        <v>120</v>
      </c>
      <c r="F12" s="204" t="s">
        <v>401</v>
      </c>
      <c r="G12" s="201" t="n">
        <v>44035</v>
      </c>
      <c r="H12" s="202" t="n">
        <v>82</v>
      </c>
      <c r="I12" s="16" t="s">
        <v>120</v>
      </c>
      <c r="J12" s="72" t="s">
        <v>53</v>
      </c>
      <c r="K12" s="201" t="n">
        <v>44040</v>
      </c>
      <c r="L12" s="203" t="n">
        <v>79</v>
      </c>
    </row>
    <row r="13" customFormat="false" ht="40.5" hidden="false" customHeight="false" outlineLevel="0" collapsed="false">
      <c r="A13" s="89" t="s">
        <v>122</v>
      </c>
      <c r="B13" s="72" t="s">
        <v>69</v>
      </c>
      <c r="C13" s="201" t="n">
        <v>44012</v>
      </c>
      <c r="D13" s="202" t="n">
        <v>62</v>
      </c>
      <c r="E13" s="16" t="s">
        <v>122</v>
      </c>
      <c r="F13" s="72" t="s">
        <v>49</v>
      </c>
      <c r="G13" s="201" t="n">
        <v>44002</v>
      </c>
      <c r="H13" s="202" t="n">
        <v>49</v>
      </c>
      <c r="I13" s="16" t="s">
        <v>122</v>
      </c>
      <c r="J13" s="72" t="s">
        <v>53</v>
      </c>
      <c r="K13" s="201" t="n">
        <v>44040</v>
      </c>
      <c r="L13" s="203" t="n">
        <v>79</v>
      </c>
    </row>
    <row r="14" customFormat="false" ht="40.5" hidden="false" customHeight="false" outlineLevel="0" collapsed="false">
      <c r="A14" s="89" t="s">
        <v>123</v>
      </c>
      <c r="B14" s="72" t="s">
        <v>244</v>
      </c>
      <c r="C14" s="201" t="n">
        <v>44039</v>
      </c>
      <c r="D14" s="202" t="n">
        <v>89</v>
      </c>
      <c r="E14" s="16" t="s">
        <v>123</v>
      </c>
      <c r="F14" s="72" t="s">
        <v>49</v>
      </c>
      <c r="G14" s="201" t="n">
        <v>44008</v>
      </c>
      <c r="H14" s="202" t="n">
        <v>55</v>
      </c>
      <c r="I14" s="16" t="s">
        <v>123</v>
      </c>
      <c r="J14" s="72" t="s">
        <v>37</v>
      </c>
      <c r="K14" s="201" t="n">
        <v>44039</v>
      </c>
      <c r="L14" s="203" t="n">
        <v>78</v>
      </c>
    </row>
    <row r="15" customFormat="false" ht="60.75" hidden="false" customHeight="false" outlineLevel="0" collapsed="false">
      <c r="A15" s="89" t="s">
        <v>125</v>
      </c>
      <c r="B15" s="72" t="s">
        <v>244</v>
      </c>
      <c r="C15" s="201" t="n">
        <v>44022</v>
      </c>
      <c r="D15" s="202" t="n">
        <v>72</v>
      </c>
      <c r="E15" s="16" t="s">
        <v>125</v>
      </c>
      <c r="F15" s="72" t="s">
        <v>43</v>
      </c>
      <c r="G15" s="201" t="n">
        <v>44008</v>
      </c>
      <c r="H15" s="202" t="n">
        <v>55</v>
      </c>
      <c r="I15" s="16" t="s">
        <v>125</v>
      </c>
      <c r="J15" s="72" t="s">
        <v>73</v>
      </c>
      <c r="K15" s="201" t="n">
        <v>44040</v>
      </c>
      <c r="L15" s="203" t="n">
        <v>79</v>
      </c>
    </row>
    <row r="16" customFormat="false" ht="60.75" hidden="false" customHeight="false" outlineLevel="0" collapsed="false">
      <c r="A16" s="89" t="s">
        <v>126</v>
      </c>
      <c r="B16" s="72" t="s">
        <v>244</v>
      </c>
      <c r="C16" s="201" t="n">
        <v>44028</v>
      </c>
      <c r="D16" s="202" t="n">
        <v>78</v>
      </c>
      <c r="E16" s="16" t="s">
        <v>126</v>
      </c>
      <c r="F16" s="204" t="s">
        <v>401</v>
      </c>
      <c r="G16" s="201" t="n">
        <v>44038</v>
      </c>
      <c r="H16" s="202" t="n">
        <v>85</v>
      </c>
      <c r="I16" s="16" t="s">
        <v>126</v>
      </c>
      <c r="J16" s="72" t="s">
        <v>73</v>
      </c>
      <c r="K16" s="201" t="n">
        <v>44040</v>
      </c>
      <c r="L16" s="203" t="n">
        <v>79</v>
      </c>
    </row>
    <row r="17" customFormat="false" ht="60.75" hidden="false" customHeight="false" outlineLevel="0" collapsed="false">
      <c r="A17" s="89" t="s">
        <v>128</v>
      </c>
      <c r="B17" s="72" t="s">
        <v>244</v>
      </c>
      <c r="C17" s="201" t="n">
        <v>44040</v>
      </c>
      <c r="D17" s="202" t="n">
        <v>90</v>
      </c>
      <c r="E17" s="16" t="s">
        <v>128</v>
      </c>
      <c r="F17" s="72" t="s">
        <v>39</v>
      </c>
      <c r="G17" s="201" t="n">
        <v>44040</v>
      </c>
      <c r="H17" s="202" t="n">
        <v>87</v>
      </c>
      <c r="I17" s="16" t="s">
        <v>128</v>
      </c>
      <c r="J17" s="72" t="s">
        <v>77</v>
      </c>
      <c r="K17" s="201" t="n">
        <v>44040</v>
      </c>
      <c r="L17" s="203" t="n">
        <v>79</v>
      </c>
    </row>
    <row r="18" customFormat="false" ht="101.25" hidden="false" customHeight="false" outlineLevel="0" collapsed="false">
      <c r="A18" s="89" t="s">
        <v>130</v>
      </c>
      <c r="B18" s="72" t="s">
        <v>169</v>
      </c>
      <c r="C18" s="201" t="n">
        <v>44039</v>
      </c>
      <c r="D18" s="202" t="n">
        <v>89</v>
      </c>
      <c r="E18" s="16" t="s">
        <v>130</v>
      </c>
      <c r="F18" s="72" t="s">
        <v>39</v>
      </c>
      <c r="G18" s="201" t="n">
        <v>44040</v>
      </c>
      <c r="H18" s="202" t="n">
        <v>87</v>
      </c>
      <c r="I18" s="16" t="s">
        <v>130</v>
      </c>
      <c r="J18" s="72" t="s">
        <v>77</v>
      </c>
      <c r="K18" s="201" t="n">
        <v>44039</v>
      </c>
      <c r="L18" s="203" t="n">
        <v>78</v>
      </c>
    </row>
    <row r="19" customFormat="false" ht="101.25" hidden="false" customHeight="false" outlineLevel="0" collapsed="false">
      <c r="A19" s="89" t="s">
        <v>132</v>
      </c>
      <c r="B19" s="72" t="s">
        <v>169</v>
      </c>
      <c r="C19" s="201" t="n">
        <v>44035</v>
      </c>
      <c r="D19" s="202" t="n">
        <v>85</v>
      </c>
      <c r="E19" s="16" t="s">
        <v>132</v>
      </c>
      <c r="F19" s="72" t="s">
        <v>39</v>
      </c>
      <c r="G19" s="201" t="n">
        <v>44035</v>
      </c>
      <c r="H19" s="202" t="n">
        <v>82</v>
      </c>
      <c r="I19" s="16" t="s">
        <v>132</v>
      </c>
      <c r="J19" s="72" t="s">
        <v>77</v>
      </c>
      <c r="K19" s="201" t="n">
        <v>44039</v>
      </c>
      <c r="L19" s="203" t="n">
        <v>78</v>
      </c>
    </row>
    <row r="20" customFormat="false" ht="101.25" hidden="false" customHeight="false" outlineLevel="0" collapsed="false">
      <c r="A20" s="89" t="s">
        <v>133</v>
      </c>
      <c r="B20" s="72" t="s">
        <v>169</v>
      </c>
      <c r="C20" s="201" t="n">
        <v>44035</v>
      </c>
      <c r="D20" s="202" t="n">
        <v>85</v>
      </c>
      <c r="E20" s="16" t="s">
        <v>133</v>
      </c>
      <c r="F20" s="72" t="s">
        <v>39</v>
      </c>
      <c r="G20" s="201" t="n">
        <v>44039</v>
      </c>
      <c r="H20" s="202" t="n">
        <v>86</v>
      </c>
      <c r="I20" s="16" t="s">
        <v>133</v>
      </c>
      <c r="J20" s="72" t="s">
        <v>77</v>
      </c>
      <c r="K20" s="201" t="n">
        <v>44040</v>
      </c>
      <c r="L20" s="203" t="n">
        <v>79</v>
      </c>
    </row>
    <row r="21" customFormat="false" ht="60.75" hidden="false" customHeight="false" outlineLevel="0" collapsed="false">
      <c r="A21" s="89" t="s">
        <v>135</v>
      </c>
      <c r="B21" s="72" t="s">
        <v>85</v>
      </c>
      <c r="C21" s="201" t="n">
        <v>44015</v>
      </c>
      <c r="D21" s="202" t="n">
        <v>65</v>
      </c>
      <c r="E21" s="16" t="s">
        <v>135</v>
      </c>
      <c r="F21" s="72" t="s">
        <v>39</v>
      </c>
      <c r="G21" s="201" t="n">
        <v>44039</v>
      </c>
      <c r="H21" s="202" t="n">
        <v>86</v>
      </c>
      <c r="I21" s="16" t="s">
        <v>135</v>
      </c>
      <c r="J21" s="72" t="s">
        <v>77</v>
      </c>
      <c r="K21" s="201" t="n">
        <v>44039</v>
      </c>
      <c r="L21" s="203" t="n">
        <v>78</v>
      </c>
    </row>
    <row r="22" customFormat="false" ht="40.5" hidden="false" customHeight="false" outlineLevel="0" collapsed="false">
      <c r="A22" s="89" t="s">
        <v>136</v>
      </c>
      <c r="B22" s="72" t="s">
        <v>85</v>
      </c>
      <c r="C22" s="201" t="n">
        <v>44015</v>
      </c>
      <c r="D22" s="202" t="n">
        <v>65</v>
      </c>
      <c r="E22" s="16" t="s">
        <v>136</v>
      </c>
      <c r="F22" s="72" t="s">
        <v>39</v>
      </c>
      <c r="G22" s="201" t="n">
        <v>44039</v>
      </c>
      <c r="H22" s="202" t="n">
        <v>86</v>
      </c>
      <c r="I22" s="16" t="s">
        <v>136</v>
      </c>
      <c r="J22" s="72" t="s">
        <v>64</v>
      </c>
      <c r="K22" s="201" t="n">
        <v>44043</v>
      </c>
      <c r="L22" s="203" t="n">
        <v>82</v>
      </c>
    </row>
    <row r="23" customFormat="false" ht="40.5" hidden="false" customHeight="false" outlineLevel="0" collapsed="false">
      <c r="A23" s="89" t="s">
        <v>138</v>
      </c>
      <c r="B23" s="72" t="s">
        <v>75</v>
      </c>
      <c r="C23" s="201" t="n">
        <v>44028</v>
      </c>
      <c r="D23" s="202" t="n">
        <v>78</v>
      </c>
      <c r="E23" s="16" t="s">
        <v>138</v>
      </c>
      <c r="F23" s="72" t="s">
        <v>39</v>
      </c>
      <c r="G23" s="201" t="n">
        <v>44032</v>
      </c>
      <c r="H23" s="202" t="n">
        <v>79</v>
      </c>
      <c r="I23" s="16" t="s">
        <v>138</v>
      </c>
      <c r="J23" s="72" t="s">
        <v>53</v>
      </c>
      <c r="K23" s="201" t="n">
        <v>44040</v>
      </c>
      <c r="L23" s="203" t="n">
        <v>79</v>
      </c>
    </row>
    <row r="24" customFormat="false" ht="40.5" hidden="false" customHeight="false" outlineLevel="0" collapsed="false">
      <c r="A24" s="89" t="s">
        <v>139</v>
      </c>
      <c r="B24" s="72" t="s">
        <v>75</v>
      </c>
      <c r="C24" s="201" t="n">
        <v>44020</v>
      </c>
      <c r="D24" s="202" t="n">
        <v>82</v>
      </c>
      <c r="E24" s="16" t="s">
        <v>139</v>
      </c>
      <c r="F24" s="72" t="s">
        <v>47</v>
      </c>
      <c r="G24" s="201" t="n">
        <v>44010</v>
      </c>
      <c r="H24" s="202" t="n">
        <v>87</v>
      </c>
      <c r="I24" s="16" t="s">
        <v>139</v>
      </c>
      <c r="J24" s="72" t="s">
        <v>53</v>
      </c>
      <c r="K24" s="201" t="n">
        <v>44042</v>
      </c>
      <c r="L24" s="203" t="n">
        <v>81</v>
      </c>
    </row>
    <row r="25" customFormat="false" ht="78.75" hidden="false" customHeight="false" outlineLevel="0" collapsed="false">
      <c r="A25" s="89" t="s">
        <v>141</v>
      </c>
      <c r="B25" s="72" t="s">
        <v>79</v>
      </c>
      <c r="C25" s="201" t="n">
        <v>44040</v>
      </c>
      <c r="D25" s="202" t="n">
        <v>90</v>
      </c>
      <c r="E25" s="16" t="s">
        <v>141</v>
      </c>
      <c r="F25" s="205" t="s">
        <v>198</v>
      </c>
      <c r="G25" s="201" t="n">
        <v>44039</v>
      </c>
      <c r="H25" s="202" t="n">
        <v>86</v>
      </c>
      <c r="I25" s="16" t="s">
        <v>141</v>
      </c>
      <c r="J25" s="72" t="s">
        <v>53</v>
      </c>
      <c r="K25" s="201" t="n">
        <v>44042</v>
      </c>
      <c r="L25" s="203" t="n">
        <v>81</v>
      </c>
    </row>
    <row r="26" customFormat="false" ht="78.75" hidden="false" customHeight="false" outlineLevel="0" collapsed="false">
      <c r="A26" s="89" t="s">
        <v>143</v>
      </c>
      <c r="B26" s="72" t="s">
        <v>79</v>
      </c>
      <c r="C26" s="201" t="n">
        <v>44035</v>
      </c>
      <c r="D26" s="202" t="n">
        <v>85</v>
      </c>
      <c r="E26" s="16" t="s">
        <v>143</v>
      </c>
      <c r="F26" s="205" t="s">
        <v>198</v>
      </c>
      <c r="G26" s="201" t="n">
        <v>44039</v>
      </c>
      <c r="H26" s="202" t="n">
        <v>86</v>
      </c>
      <c r="I26" s="16" t="s">
        <v>143</v>
      </c>
      <c r="J26" s="194" t="s">
        <v>64</v>
      </c>
      <c r="K26" s="201" t="n">
        <v>44043</v>
      </c>
      <c r="L26" s="203" t="n">
        <v>82</v>
      </c>
    </row>
    <row r="27" customFormat="false" ht="78.75" hidden="false" customHeight="false" outlineLevel="0" collapsed="false">
      <c r="A27" s="89" t="s">
        <v>144</v>
      </c>
      <c r="B27" s="72" t="s">
        <v>79</v>
      </c>
      <c r="C27" s="201" t="n">
        <v>44040</v>
      </c>
      <c r="D27" s="202" t="n">
        <v>90</v>
      </c>
      <c r="E27" s="16" t="s">
        <v>144</v>
      </c>
      <c r="F27" s="205" t="s">
        <v>198</v>
      </c>
      <c r="G27" s="201" t="n">
        <v>44035</v>
      </c>
      <c r="H27" s="202" t="n">
        <v>82</v>
      </c>
      <c r="I27" s="16" t="s">
        <v>144</v>
      </c>
      <c r="J27" s="194" t="s">
        <v>64</v>
      </c>
      <c r="K27" s="201" t="n">
        <v>44043</v>
      </c>
      <c r="L27" s="203" t="n">
        <v>82</v>
      </c>
    </row>
    <row r="28" customFormat="false" ht="63" hidden="false" customHeight="false" outlineLevel="0" collapsed="false">
      <c r="A28" s="89" t="s">
        <v>146</v>
      </c>
      <c r="B28" s="72" t="s">
        <v>79</v>
      </c>
      <c r="C28" s="201" t="n">
        <v>44040</v>
      </c>
      <c r="D28" s="202" t="n">
        <v>90</v>
      </c>
      <c r="E28" s="16" t="s">
        <v>146</v>
      </c>
      <c r="F28" s="205" t="s">
        <v>402</v>
      </c>
      <c r="G28" s="201" t="n">
        <v>44039</v>
      </c>
      <c r="H28" s="202" t="n">
        <v>86</v>
      </c>
      <c r="I28" s="16" t="s">
        <v>146</v>
      </c>
      <c r="J28" s="194" t="s">
        <v>33</v>
      </c>
      <c r="K28" s="201" t="n">
        <v>44035</v>
      </c>
      <c r="L28" s="203" t="n">
        <v>74</v>
      </c>
    </row>
    <row r="29" customFormat="false" ht="78.75" hidden="false" customHeight="false" outlineLevel="0" collapsed="false">
      <c r="A29" s="89" t="s">
        <v>147</v>
      </c>
      <c r="B29" s="72" t="s">
        <v>79</v>
      </c>
      <c r="C29" s="201" t="n">
        <v>44040</v>
      </c>
      <c r="D29" s="202" t="n">
        <v>90</v>
      </c>
      <c r="E29" s="16" t="s">
        <v>147</v>
      </c>
      <c r="F29" s="205" t="s">
        <v>198</v>
      </c>
      <c r="G29" s="201" t="n">
        <v>44032</v>
      </c>
      <c r="H29" s="202" t="n">
        <v>79</v>
      </c>
      <c r="I29" s="16" t="s">
        <v>147</v>
      </c>
      <c r="J29" s="194" t="s">
        <v>33</v>
      </c>
      <c r="K29" s="201" t="n">
        <v>44040</v>
      </c>
      <c r="L29" s="203" t="n">
        <v>79</v>
      </c>
    </row>
    <row r="30" customFormat="false" ht="81" hidden="false" customHeight="false" outlineLevel="0" collapsed="false">
      <c r="A30" s="89" t="s">
        <v>148</v>
      </c>
      <c r="B30" s="72" t="s">
        <v>87</v>
      </c>
      <c r="C30" s="201" t="n">
        <v>44035</v>
      </c>
      <c r="D30" s="202" t="n">
        <v>85</v>
      </c>
      <c r="E30" s="16" t="s">
        <v>148</v>
      </c>
      <c r="F30" s="205" t="s">
        <v>198</v>
      </c>
      <c r="G30" s="201" t="n">
        <v>44033</v>
      </c>
      <c r="H30" s="202" t="n">
        <v>80</v>
      </c>
      <c r="I30" s="16" t="s">
        <v>148</v>
      </c>
      <c r="J30" s="194" t="s">
        <v>92</v>
      </c>
      <c r="K30" s="201" t="n">
        <v>44040</v>
      </c>
      <c r="L30" s="203" t="n">
        <v>79</v>
      </c>
    </row>
    <row r="31" customFormat="false" ht="81" hidden="false" customHeight="false" outlineLevel="0" collapsed="false">
      <c r="A31" s="89" t="s">
        <v>150</v>
      </c>
      <c r="B31" s="72" t="s">
        <v>87</v>
      </c>
      <c r="C31" s="201" t="n">
        <v>44035</v>
      </c>
      <c r="D31" s="202" t="n">
        <v>85</v>
      </c>
      <c r="E31" s="16" t="s">
        <v>150</v>
      </c>
      <c r="F31" s="205" t="s">
        <v>198</v>
      </c>
      <c r="G31" s="201" t="n">
        <v>44042</v>
      </c>
      <c r="H31" s="202" t="n">
        <v>89</v>
      </c>
      <c r="I31" s="16" t="s">
        <v>150</v>
      </c>
      <c r="J31" s="194" t="s">
        <v>92</v>
      </c>
      <c r="K31" s="201" t="n">
        <v>44040</v>
      </c>
      <c r="L31" s="203" t="n">
        <v>79</v>
      </c>
    </row>
    <row r="32" customFormat="false" ht="47.25" hidden="false" customHeight="false" outlineLevel="0" collapsed="false">
      <c r="A32" s="89" t="s">
        <v>152</v>
      </c>
      <c r="B32" s="72" t="s">
        <v>80</v>
      </c>
      <c r="C32" s="201" t="n">
        <v>44020</v>
      </c>
      <c r="D32" s="202" t="n">
        <v>70</v>
      </c>
      <c r="E32" s="16" t="s">
        <v>152</v>
      </c>
      <c r="F32" s="205" t="s">
        <v>200</v>
      </c>
      <c r="G32" s="201" t="n">
        <v>44040</v>
      </c>
      <c r="H32" s="202" t="n">
        <v>87</v>
      </c>
      <c r="I32" s="16" t="s">
        <v>152</v>
      </c>
      <c r="J32" s="194" t="s">
        <v>215</v>
      </c>
      <c r="K32" s="22"/>
      <c r="L32" s="70"/>
    </row>
    <row r="33" customFormat="false" ht="47.25" hidden="false" customHeight="false" outlineLevel="0" collapsed="false">
      <c r="A33" s="89" t="s">
        <v>153</v>
      </c>
      <c r="B33" s="72" t="s">
        <v>80</v>
      </c>
      <c r="C33" s="201" t="n">
        <v>44022</v>
      </c>
      <c r="D33" s="202" t="n">
        <v>72</v>
      </c>
      <c r="E33" s="16" t="s">
        <v>153</v>
      </c>
      <c r="F33" s="205" t="s">
        <v>200</v>
      </c>
      <c r="G33" s="201" t="n">
        <v>44033</v>
      </c>
      <c r="H33" s="202" t="n">
        <v>80</v>
      </c>
      <c r="I33" s="16" t="s">
        <v>153</v>
      </c>
      <c r="J33" s="194" t="s">
        <v>215</v>
      </c>
      <c r="K33" s="22"/>
      <c r="L33" s="70"/>
    </row>
    <row r="34" customFormat="false" ht="47.25" hidden="false" customHeight="false" outlineLevel="0" collapsed="false">
      <c r="A34" s="89" t="s">
        <v>155</v>
      </c>
      <c r="B34" s="72" t="s">
        <v>93</v>
      </c>
      <c r="C34" s="201" t="n">
        <v>44034</v>
      </c>
      <c r="D34" s="202" t="n">
        <v>84</v>
      </c>
      <c r="E34" s="16" t="s">
        <v>155</v>
      </c>
      <c r="F34" s="205" t="s">
        <v>200</v>
      </c>
      <c r="G34" s="201" t="n">
        <v>44040</v>
      </c>
      <c r="H34" s="202" t="n">
        <v>87</v>
      </c>
      <c r="I34" s="16" t="s">
        <v>155</v>
      </c>
      <c r="J34" s="194" t="s">
        <v>215</v>
      </c>
      <c r="K34" s="22"/>
      <c r="L34" s="70"/>
    </row>
    <row r="35" customFormat="false" ht="47.25" hidden="false" customHeight="false" outlineLevel="0" collapsed="false">
      <c r="A35" s="89" t="s">
        <v>157</v>
      </c>
      <c r="B35" s="72" t="s">
        <v>93</v>
      </c>
      <c r="C35" s="201" t="n">
        <v>44034</v>
      </c>
      <c r="D35" s="202" t="n">
        <v>84</v>
      </c>
      <c r="E35" s="16" t="s">
        <v>157</v>
      </c>
      <c r="F35" s="205" t="s">
        <v>200</v>
      </c>
      <c r="G35" s="201" t="n">
        <v>44040</v>
      </c>
      <c r="H35" s="202" t="n">
        <v>87</v>
      </c>
      <c r="I35" s="16" t="s">
        <v>157</v>
      </c>
      <c r="J35" s="194" t="s">
        <v>215</v>
      </c>
      <c r="K35" s="22"/>
      <c r="L35" s="70"/>
    </row>
    <row r="36" customFormat="false" ht="47.25" hidden="false" customHeight="false" outlineLevel="0" collapsed="false">
      <c r="A36" s="89" t="s">
        <v>159</v>
      </c>
      <c r="B36" s="72" t="s">
        <v>71</v>
      </c>
      <c r="C36" s="201" t="n">
        <v>44020</v>
      </c>
      <c r="D36" s="202" t="n">
        <v>70</v>
      </c>
      <c r="E36" s="16" t="s">
        <v>159</v>
      </c>
      <c r="F36" s="205" t="s">
        <v>200</v>
      </c>
      <c r="G36" s="201" t="n">
        <v>44032</v>
      </c>
      <c r="H36" s="202" t="n">
        <v>79</v>
      </c>
      <c r="I36" s="16" t="s">
        <v>159</v>
      </c>
      <c r="J36" s="194" t="s">
        <v>403</v>
      </c>
      <c r="K36" s="22"/>
      <c r="L36" s="70"/>
    </row>
    <row r="37" customFormat="false" ht="45" hidden="false" customHeight="false" outlineLevel="0" collapsed="false">
      <c r="A37" s="89" t="s">
        <v>162</v>
      </c>
      <c r="B37" s="72" t="s">
        <v>71</v>
      </c>
      <c r="C37" s="201" t="n">
        <v>44018</v>
      </c>
      <c r="D37" s="202" t="n">
        <v>68</v>
      </c>
      <c r="E37" s="16" t="s">
        <v>162</v>
      </c>
      <c r="F37" s="206" t="s">
        <v>404</v>
      </c>
      <c r="G37" s="201" t="n">
        <v>44035</v>
      </c>
      <c r="H37" s="202" t="n">
        <v>82</v>
      </c>
      <c r="I37" s="16" t="s">
        <v>162</v>
      </c>
      <c r="J37" s="194" t="s">
        <v>403</v>
      </c>
      <c r="K37" s="22"/>
      <c r="L37" s="70"/>
    </row>
    <row r="38" customFormat="false" ht="45" hidden="false" customHeight="false" outlineLevel="0" collapsed="false">
      <c r="A38" s="207"/>
      <c r="B38" s="24"/>
      <c r="C38" s="22"/>
      <c r="D38" s="22"/>
      <c r="E38" s="16" t="s">
        <v>202</v>
      </c>
      <c r="F38" s="206" t="s">
        <v>404</v>
      </c>
      <c r="G38" s="201" t="n">
        <v>44028</v>
      </c>
      <c r="H38" s="202" t="n">
        <v>75</v>
      </c>
      <c r="I38" s="16" t="s">
        <v>202</v>
      </c>
      <c r="J38" s="194" t="s">
        <v>403</v>
      </c>
      <c r="K38" s="22"/>
      <c r="L38" s="70"/>
    </row>
    <row r="39" customFormat="false" ht="36" hidden="false" customHeight="false" outlineLevel="0" collapsed="false">
      <c r="A39" s="47"/>
      <c r="B39" s="35"/>
      <c r="C39" s="36"/>
      <c r="D39" s="36"/>
      <c r="E39" s="208"/>
      <c r="F39" s="208"/>
      <c r="G39" s="36"/>
      <c r="H39" s="36"/>
      <c r="I39" s="105" t="s">
        <v>217</v>
      </c>
      <c r="J39" s="209" t="s">
        <v>403</v>
      </c>
      <c r="K39" s="36"/>
      <c r="L39" s="48"/>
    </row>
  </sheetData>
  <printOptions headings="false" gridLines="false" gridLinesSet="true" horizontalCentered="false" verticalCentered="false"/>
  <pageMargins left="0.157638888888889" right="0.118055555555556" top="0.390277777777778" bottom="0.259722222222222" header="0.157638888888889" footer="0.118055555555556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&amp;CPREMIERES TOMATES MÛRES ANNÉE 2020</oddHead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7421875" defaultRowHeight="15" zeroHeight="false" outlineLevelRow="0" outlineLevelCol="0"/>
  <cols>
    <col collapsed="false" customWidth="true" hidden="false" outlineLevel="0" max="2" min="2" style="39" width="37.14"/>
    <col collapsed="false" customWidth="true" hidden="false" outlineLevel="0" max="3" min="3" style="1" width="12.42"/>
    <col collapsed="false" customWidth="true" hidden="false" outlineLevel="0" max="4" min="4" style="1" width="16.14"/>
    <col collapsed="false" customWidth="true" hidden="false" outlineLevel="0" max="5" min="5" style="1" width="24.71"/>
    <col collapsed="false" customWidth="true" hidden="false" outlineLevel="0" max="6" min="6" style="1" width="22.57"/>
    <col collapsed="false" customWidth="true" hidden="false" outlineLevel="0" max="7" min="7" style="0" width="14.43"/>
  </cols>
  <sheetData>
    <row r="1" customFormat="false" ht="60" hidden="false" customHeight="false" outlineLevel="0" collapsed="false">
      <c r="A1" s="210"/>
      <c r="B1" s="211" t="s">
        <v>405</v>
      </c>
      <c r="C1" s="212" t="s">
        <v>406</v>
      </c>
      <c r="D1" s="213" t="s">
        <v>407</v>
      </c>
      <c r="E1" s="213" t="s">
        <v>408</v>
      </c>
      <c r="F1" s="214" t="s">
        <v>409</v>
      </c>
      <c r="G1" s="215" t="s">
        <v>410</v>
      </c>
    </row>
    <row r="2" customFormat="false" ht="21" hidden="false" customHeight="false" outlineLevel="0" collapsed="false">
      <c r="A2" s="207" t="s">
        <v>411</v>
      </c>
      <c r="B2" s="216" t="s">
        <v>412</v>
      </c>
      <c r="C2" s="217" t="n">
        <v>44045</v>
      </c>
      <c r="D2" s="218" t="n">
        <v>594</v>
      </c>
      <c r="E2" s="219" t="n">
        <v>400</v>
      </c>
      <c r="F2" s="220" t="n">
        <f aca="false">E2/D2*1000</f>
        <v>673.400673400673</v>
      </c>
      <c r="G2" s="219" t="n">
        <f aca="false">F2-$F$30</f>
        <v>121.113907838003</v>
      </c>
    </row>
    <row r="3" customFormat="false" ht="42" hidden="false" customHeight="false" outlineLevel="0" collapsed="false">
      <c r="A3" s="207" t="s">
        <v>413</v>
      </c>
      <c r="B3" s="221" t="s">
        <v>414</v>
      </c>
      <c r="C3" s="217" t="n">
        <v>44047</v>
      </c>
      <c r="D3" s="218" t="n">
        <v>500</v>
      </c>
      <c r="E3" s="219" t="n">
        <v>450</v>
      </c>
      <c r="F3" s="220" t="n">
        <f aca="false">E3/D3*1000</f>
        <v>900</v>
      </c>
      <c r="G3" s="219" t="n">
        <f aca="false">F3-$F$30</f>
        <v>347.71323443733</v>
      </c>
    </row>
    <row r="4" customFormat="false" ht="21" hidden="false" customHeight="false" outlineLevel="0" collapsed="false">
      <c r="A4" s="207" t="s">
        <v>415</v>
      </c>
      <c r="B4" s="221" t="s">
        <v>416</v>
      </c>
      <c r="C4" s="217" t="n">
        <v>44049</v>
      </c>
      <c r="D4" s="218" t="n">
        <v>680</v>
      </c>
      <c r="E4" s="219" t="n">
        <v>268</v>
      </c>
      <c r="F4" s="220" t="n">
        <f aca="false">E4/D4*1000</f>
        <v>394.117647058824</v>
      </c>
      <c r="G4" s="219" t="n">
        <f aca="false">F4-$F$30</f>
        <v>-158.169118503847</v>
      </c>
    </row>
    <row r="5" customFormat="false" ht="21" hidden="false" customHeight="false" outlineLevel="0" collapsed="false">
      <c r="A5" s="207" t="s">
        <v>417</v>
      </c>
      <c r="B5" s="221" t="s">
        <v>418</v>
      </c>
      <c r="C5" s="217" t="n">
        <v>44049</v>
      </c>
      <c r="D5" s="218" t="n">
        <v>728</v>
      </c>
      <c r="E5" s="219" t="n">
        <v>210</v>
      </c>
      <c r="F5" s="220" t="n">
        <f aca="false">E5/D5*1000</f>
        <v>288.461538461538</v>
      </c>
      <c r="G5" s="219" t="n">
        <f aca="false">F5-$F$30</f>
        <v>-263.825227101132</v>
      </c>
    </row>
    <row r="6" customFormat="false" ht="42" hidden="false" customHeight="false" outlineLevel="0" collapsed="false">
      <c r="A6" s="207" t="s">
        <v>419</v>
      </c>
      <c r="B6" s="221" t="s">
        <v>420</v>
      </c>
      <c r="C6" s="217" t="n">
        <v>44051</v>
      </c>
      <c r="D6" s="218" t="n">
        <v>882</v>
      </c>
      <c r="E6" s="219" t="n">
        <v>500</v>
      </c>
      <c r="F6" s="220" t="n">
        <f aca="false">E6/D6*1000</f>
        <v>566.893424036281</v>
      </c>
      <c r="G6" s="219" t="n">
        <f aca="false">F6-$F$30</f>
        <v>14.6066584736111</v>
      </c>
    </row>
    <row r="7" customFormat="false" ht="21" hidden="false" customHeight="false" outlineLevel="0" collapsed="false">
      <c r="A7" s="207" t="s">
        <v>421</v>
      </c>
      <c r="B7" s="216" t="s">
        <v>422</v>
      </c>
      <c r="C7" s="217" t="n">
        <v>44052</v>
      </c>
      <c r="D7" s="218" t="n">
        <v>980</v>
      </c>
      <c r="E7" s="219" t="n">
        <v>180</v>
      </c>
      <c r="F7" s="220" t="n">
        <f aca="false">E7/D7*1000</f>
        <v>183.673469387755</v>
      </c>
      <c r="G7" s="219" t="n">
        <f aca="false">F7-$F$30</f>
        <v>-368.613296174915</v>
      </c>
    </row>
    <row r="8" customFormat="false" ht="96" hidden="false" customHeight="true" outlineLevel="0" collapsed="false">
      <c r="A8" s="207" t="s">
        <v>419</v>
      </c>
      <c r="B8" s="221" t="s">
        <v>423</v>
      </c>
      <c r="C8" s="217" t="n">
        <v>44054</v>
      </c>
      <c r="D8" s="218" t="n">
        <v>969</v>
      </c>
      <c r="E8" s="219" t="n">
        <v>500</v>
      </c>
      <c r="F8" s="220" t="n">
        <f aca="false">E8/D8*1000</f>
        <v>515.995872033024</v>
      </c>
      <c r="G8" s="219" t="n">
        <f aca="false">F8-$F$30</f>
        <v>-36.2908935296464</v>
      </c>
    </row>
    <row r="9" customFormat="false" ht="63" hidden="false" customHeight="false" outlineLevel="0" collapsed="false">
      <c r="A9" s="207" t="s">
        <v>419</v>
      </c>
      <c r="B9" s="221" t="s">
        <v>424</v>
      </c>
      <c r="C9" s="217" t="n">
        <v>44055</v>
      </c>
      <c r="D9" s="218" t="n">
        <v>977</v>
      </c>
      <c r="E9" s="219" t="n">
        <v>550</v>
      </c>
      <c r="F9" s="220" t="n">
        <f aca="false">E9/D9*1000</f>
        <v>562.947799385875</v>
      </c>
      <c r="G9" s="219" t="n">
        <f aca="false">F9-$F$30</f>
        <v>10.661033823205</v>
      </c>
    </row>
    <row r="10" customFormat="false" ht="63" hidden="false" customHeight="false" outlineLevel="0" collapsed="false">
      <c r="A10" s="207" t="s">
        <v>419</v>
      </c>
      <c r="B10" s="221" t="s">
        <v>424</v>
      </c>
      <c r="C10" s="217" t="n">
        <v>44055</v>
      </c>
      <c r="D10" s="218" t="n">
        <v>738</v>
      </c>
      <c r="E10" s="219" t="n">
        <v>430</v>
      </c>
      <c r="F10" s="220" t="n">
        <f aca="false">E10/D10*1000</f>
        <v>582.655826558266</v>
      </c>
      <c r="G10" s="219" t="n">
        <f aca="false">F10-$F$30</f>
        <v>30.3690609955954</v>
      </c>
    </row>
    <row r="11" customFormat="false" ht="42" hidden="false" customHeight="false" outlineLevel="0" collapsed="false">
      <c r="A11" s="207"/>
      <c r="B11" s="221" t="s">
        <v>414</v>
      </c>
      <c r="C11" s="217" t="n">
        <v>44055</v>
      </c>
      <c r="D11" s="218" t="n">
        <v>652</v>
      </c>
      <c r="E11" s="219" t="n">
        <v>400</v>
      </c>
      <c r="F11" s="220" t="n">
        <f aca="false">E11/D11*1000</f>
        <v>613.496932515337</v>
      </c>
      <c r="G11" s="219" t="n">
        <f aca="false">F11-$F$30</f>
        <v>61.2101669526674</v>
      </c>
    </row>
    <row r="12" customFormat="false" ht="63" hidden="false" customHeight="false" outlineLevel="0" collapsed="false">
      <c r="A12" s="207" t="s">
        <v>419</v>
      </c>
      <c r="B12" s="221" t="s">
        <v>424</v>
      </c>
      <c r="C12" s="217" t="n">
        <v>44056</v>
      </c>
      <c r="D12" s="218" t="n">
        <v>926</v>
      </c>
      <c r="E12" s="219" t="n">
        <v>490</v>
      </c>
      <c r="F12" s="220" t="n">
        <f aca="false">E12/D12*1000</f>
        <v>529.157667386609</v>
      </c>
      <c r="G12" s="219" t="n">
        <f aca="false">F12-$F$30</f>
        <v>-23.129098176061</v>
      </c>
    </row>
    <row r="13" customFormat="false" ht="42" hidden="false" customHeight="false" outlineLevel="0" collapsed="false">
      <c r="A13" s="207" t="s">
        <v>413</v>
      </c>
      <c r="B13" s="221" t="s">
        <v>414</v>
      </c>
      <c r="C13" s="217" t="n">
        <v>44057</v>
      </c>
      <c r="D13" s="218" t="n">
        <v>851</v>
      </c>
      <c r="E13" s="219" t="n">
        <v>515</v>
      </c>
      <c r="F13" s="220" t="n">
        <f aca="false">E13/D13*1000</f>
        <v>605.170387779083</v>
      </c>
      <c r="G13" s="219" t="n">
        <f aca="false">F13-$F$30</f>
        <v>52.8836222164133</v>
      </c>
    </row>
    <row r="14" customFormat="false" ht="21" hidden="false" customHeight="false" outlineLevel="0" collapsed="false">
      <c r="A14" s="207" t="s">
        <v>425</v>
      </c>
      <c r="B14" s="216" t="s">
        <v>426</v>
      </c>
      <c r="C14" s="217" t="n">
        <v>44058</v>
      </c>
      <c r="D14" s="218" t="n">
        <v>1002</v>
      </c>
      <c r="E14" s="219" t="n">
        <v>600</v>
      </c>
      <c r="F14" s="220" t="n">
        <f aca="false">E14/D14*1000</f>
        <v>598.802395209581</v>
      </c>
      <c r="G14" s="219" t="n">
        <f aca="false">F14-$F$30</f>
        <v>46.5156296469107</v>
      </c>
    </row>
    <row r="15" customFormat="false" ht="21" hidden="false" customHeight="false" outlineLevel="0" collapsed="false">
      <c r="A15" s="207" t="s">
        <v>421</v>
      </c>
      <c r="B15" s="216" t="s">
        <v>422</v>
      </c>
      <c r="C15" s="217" t="n">
        <v>44059</v>
      </c>
      <c r="D15" s="218" t="n">
        <v>1125</v>
      </c>
      <c r="E15" s="219" t="n">
        <v>250</v>
      </c>
      <c r="F15" s="220" t="n">
        <f aca="false">E15/D15*1000</f>
        <v>222.222222222222</v>
      </c>
      <c r="G15" s="219" t="n">
        <f aca="false">F15-$F$30</f>
        <v>-330.064543340448</v>
      </c>
    </row>
    <row r="16" customFormat="false" ht="21" hidden="false" customHeight="false" outlineLevel="0" collapsed="false">
      <c r="A16" s="207"/>
      <c r="B16" s="216"/>
      <c r="C16" s="22"/>
      <c r="D16" s="22"/>
      <c r="E16" s="22"/>
      <c r="F16" s="18"/>
      <c r="G16" s="219"/>
    </row>
    <row r="17" customFormat="false" ht="21" hidden="false" customHeight="false" outlineLevel="0" collapsed="false">
      <c r="A17" s="207" t="s">
        <v>427</v>
      </c>
      <c r="B17" s="216" t="s">
        <v>428</v>
      </c>
      <c r="C17" s="217" t="n">
        <v>44061</v>
      </c>
      <c r="D17" s="218" t="n">
        <v>655</v>
      </c>
      <c r="E17" s="219" t="n">
        <v>300</v>
      </c>
      <c r="F17" s="220" t="n">
        <f aca="false">E17/D17*1000</f>
        <v>458.015267175573</v>
      </c>
      <c r="G17" s="219" t="n">
        <f aca="false">F17-$F$30</f>
        <v>-94.2714983870976</v>
      </c>
    </row>
    <row r="18" customFormat="false" ht="63" hidden="false" customHeight="false" outlineLevel="0" collapsed="false">
      <c r="A18" s="207" t="s">
        <v>419</v>
      </c>
      <c r="B18" s="221" t="s">
        <v>424</v>
      </c>
      <c r="C18" s="217" t="n">
        <v>44060</v>
      </c>
      <c r="D18" s="218" t="n">
        <v>834</v>
      </c>
      <c r="E18" s="219" t="n">
        <v>480</v>
      </c>
      <c r="F18" s="220" t="n">
        <f aca="false">E18/D18*1000</f>
        <v>575.539568345324</v>
      </c>
      <c r="G18" s="219" t="n">
        <f aca="false">F18-$F$30</f>
        <v>23.2528027826536</v>
      </c>
    </row>
    <row r="19" customFormat="false" ht="63" hidden="false" customHeight="false" outlineLevel="0" collapsed="false">
      <c r="A19" s="207" t="s">
        <v>419</v>
      </c>
      <c r="B19" s="221" t="s">
        <v>424</v>
      </c>
      <c r="C19" s="217" t="n">
        <v>44063</v>
      </c>
      <c r="D19" s="218" t="n">
        <v>895</v>
      </c>
      <c r="E19" s="219" t="n">
        <v>440</v>
      </c>
      <c r="F19" s="220" t="n">
        <f aca="false">E19/D19*1000</f>
        <v>491.620111731844</v>
      </c>
      <c r="G19" s="219" t="n">
        <f aca="false">F19-$F$30</f>
        <v>-60.6666538308265</v>
      </c>
    </row>
    <row r="20" customFormat="false" ht="42" hidden="false" customHeight="false" outlineLevel="0" collapsed="false">
      <c r="A20" s="207" t="s">
        <v>413</v>
      </c>
      <c r="B20" s="221" t="s">
        <v>414</v>
      </c>
      <c r="C20" s="217" t="n">
        <v>44063</v>
      </c>
      <c r="D20" s="218" t="n">
        <v>940</v>
      </c>
      <c r="E20" s="219" t="n">
        <v>400</v>
      </c>
      <c r="F20" s="220" t="n">
        <f aca="false">E20/D20*1000</f>
        <v>425.531914893617</v>
      </c>
      <c r="G20" s="219" t="n">
        <f aca="false">F20-$F$30</f>
        <v>-126.754850669053</v>
      </c>
    </row>
    <row r="21" customFormat="false" ht="21" hidden="false" customHeight="false" outlineLevel="0" collapsed="false">
      <c r="A21" s="207" t="s">
        <v>425</v>
      </c>
      <c r="B21" s="216" t="s">
        <v>429</v>
      </c>
      <c r="C21" s="217" t="n">
        <v>44067</v>
      </c>
      <c r="D21" s="218" t="n">
        <v>1060</v>
      </c>
      <c r="E21" s="219" t="n">
        <v>510</v>
      </c>
      <c r="F21" s="220" t="n">
        <f aca="false">E21/D21*1000</f>
        <v>481.132075471698</v>
      </c>
      <c r="G21" s="219" t="n">
        <f aca="false">F21-$F$30</f>
        <v>-71.154690090972</v>
      </c>
    </row>
    <row r="22" customFormat="false" ht="21" hidden="false" customHeight="false" outlineLevel="0" collapsed="false">
      <c r="A22" s="207" t="s">
        <v>430</v>
      </c>
      <c r="B22" s="216" t="s">
        <v>431</v>
      </c>
      <c r="C22" s="217" t="n">
        <v>44071</v>
      </c>
      <c r="D22" s="218" t="n">
        <v>480</v>
      </c>
      <c r="E22" s="219" t="n">
        <v>400</v>
      </c>
      <c r="F22" s="220" t="n">
        <f aca="false">E22/D22*1000</f>
        <v>833.333333333333</v>
      </c>
      <c r="G22" s="219" t="n">
        <f aca="false">F22-$F$30</f>
        <v>281.046567770663</v>
      </c>
    </row>
    <row r="23" customFormat="false" ht="42" hidden="false" customHeight="false" outlineLevel="0" collapsed="false">
      <c r="A23" s="207" t="s">
        <v>413</v>
      </c>
      <c r="B23" s="221" t="s">
        <v>414</v>
      </c>
      <c r="C23" s="217" t="n">
        <v>44074</v>
      </c>
      <c r="D23" s="218" t="n">
        <v>760</v>
      </c>
      <c r="E23" s="219" t="n">
        <v>350</v>
      </c>
      <c r="F23" s="220" t="n">
        <f aca="false">E23/D23*1000</f>
        <v>460.526315789474</v>
      </c>
      <c r="G23" s="219" t="n">
        <f aca="false">F23-$F$30</f>
        <v>-91.7604497731964</v>
      </c>
    </row>
    <row r="24" customFormat="false" ht="21" hidden="false" customHeight="false" outlineLevel="0" collapsed="false">
      <c r="A24" s="207" t="s">
        <v>411</v>
      </c>
      <c r="B24" s="216" t="s">
        <v>412</v>
      </c>
      <c r="C24" s="217" t="n">
        <v>44076</v>
      </c>
      <c r="D24" s="218" t="n">
        <v>928</v>
      </c>
      <c r="E24" s="219" t="n">
        <v>620</v>
      </c>
      <c r="F24" s="220" t="n">
        <f aca="false">E24/D24*1000</f>
        <v>668.103448275862</v>
      </c>
      <c r="G24" s="219" t="n">
        <f aca="false">F24-$F$30</f>
        <v>115.816682713192</v>
      </c>
    </row>
    <row r="25" customFormat="false" ht="21" hidden="false" customHeight="false" outlineLevel="0" collapsed="false">
      <c r="A25" s="207" t="s">
        <v>430</v>
      </c>
      <c r="B25" s="216" t="s">
        <v>431</v>
      </c>
      <c r="C25" s="217" t="n">
        <v>44078</v>
      </c>
      <c r="D25" s="218" t="n">
        <v>618</v>
      </c>
      <c r="E25" s="219" t="n">
        <v>467</v>
      </c>
      <c r="F25" s="220" t="n">
        <f aca="false">E25/D25*1000</f>
        <v>755.663430420712</v>
      </c>
      <c r="G25" s="219" t="n">
        <f aca="false">F25-$F$30</f>
        <v>203.376664858042</v>
      </c>
    </row>
    <row r="26" customFormat="false" ht="21" hidden="false" customHeight="false" outlineLevel="0" collapsed="false">
      <c r="A26" s="207" t="s">
        <v>415</v>
      </c>
      <c r="B26" s="221" t="s">
        <v>416</v>
      </c>
      <c r="C26" s="222" t="n">
        <v>44093</v>
      </c>
      <c r="D26" s="223" t="n">
        <v>380</v>
      </c>
      <c r="E26" s="224" t="n">
        <v>330</v>
      </c>
      <c r="F26" s="225" t="n">
        <f aca="false">E26/D26*1000</f>
        <v>868.421052631579</v>
      </c>
      <c r="G26" s="219" t="n">
        <f aca="false">F26-$F$30</f>
        <v>316.134287068909</v>
      </c>
    </row>
    <row r="27" customFormat="false" ht="21" hidden="false" customHeight="false" outlineLevel="0" collapsed="false">
      <c r="A27" s="226"/>
      <c r="B27" s="227"/>
      <c r="C27" s="222"/>
      <c r="D27" s="223"/>
      <c r="E27" s="224"/>
      <c r="F27" s="225"/>
    </row>
    <row r="28" customFormat="false" ht="21" hidden="false" customHeight="false" outlineLevel="0" collapsed="false">
      <c r="A28" s="47"/>
      <c r="B28" s="228" t="s">
        <v>432</v>
      </c>
      <c r="C28" s="36"/>
      <c r="D28" s="36"/>
      <c r="E28" s="229" t="n">
        <f aca="false">SUM(E2:E26)</f>
        <v>10040</v>
      </c>
      <c r="F28" s="37"/>
    </row>
    <row r="29" customFormat="false" ht="21" hidden="false" customHeight="false" outlineLevel="0" collapsed="false">
      <c r="B29" s="230"/>
    </row>
    <row r="30" customFormat="false" ht="21" hidden="false" customHeight="false" outlineLevel="0" collapsed="false">
      <c r="B30" s="230" t="s">
        <v>433</v>
      </c>
      <c r="F30" s="231" t="n">
        <f aca="false">AVERAGE(F2:F26)</f>
        <v>552.28676556267</v>
      </c>
    </row>
    <row r="31" customFormat="false" ht="21" hidden="false" customHeight="false" outlineLevel="0" collapsed="false">
      <c r="B31" s="230"/>
    </row>
    <row r="32" customFormat="false" ht="21" hidden="false" customHeight="false" outlineLevel="0" collapsed="false">
      <c r="B32" s="230"/>
    </row>
    <row r="33" customFormat="false" ht="21" hidden="false" customHeight="false" outlineLevel="0" collapsed="false">
      <c r="B33" s="230"/>
    </row>
    <row r="34" customFormat="false" ht="21" hidden="false" customHeight="false" outlineLevel="0" collapsed="false">
      <c r="B34" s="230"/>
    </row>
    <row r="35" customFormat="false" ht="21" hidden="false" customHeight="false" outlineLevel="0" collapsed="false">
      <c r="B35" s="230"/>
    </row>
    <row r="36" customFormat="false" ht="21" hidden="false" customHeight="false" outlineLevel="0" collapsed="false">
      <c r="B36" s="230"/>
    </row>
    <row r="37" customFormat="false" ht="21" hidden="false" customHeight="false" outlineLevel="0" collapsed="false">
      <c r="B37" s="230"/>
    </row>
    <row r="38" customFormat="false" ht="21" hidden="false" customHeight="false" outlineLevel="0" collapsed="false">
      <c r="B38" s="230"/>
    </row>
    <row r="39" customFormat="false" ht="21" hidden="false" customHeight="false" outlineLevel="0" collapsed="false">
      <c r="B39" s="230"/>
    </row>
    <row r="40" customFormat="false" ht="21" hidden="false" customHeight="false" outlineLevel="0" collapsed="false">
      <c r="B40" s="230"/>
    </row>
    <row r="41" customFormat="false" ht="21" hidden="false" customHeight="false" outlineLevel="0" collapsed="false">
      <c r="B41" s="230"/>
    </row>
    <row r="42" customFormat="false" ht="21" hidden="false" customHeight="false" outlineLevel="0" collapsed="false">
      <c r="B42" s="230"/>
    </row>
    <row r="43" customFormat="false" ht="21" hidden="false" customHeight="false" outlineLevel="0" collapsed="false">
      <c r="B43" s="230"/>
    </row>
    <row r="44" customFormat="false" ht="21" hidden="false" customHeight="false" outlineLevel="0" collapsed="false">
      <c r="B44" s="230"/>
    </row>
    <row r="45" customFormat="false" ht="21" hidden="false" customHeight="false" outlineLevel="0" collapsed="false">
      <c r="B45" s="230"/>
    </row>
    <row r="46" customFormat="false" ht="21" hidden="false" customHeight="false" outlineLevel="0" collapsed="false">
      <c r="B46" s="230"/>
    </row>
    <row r="47" customFormat="false" ht="21" hidden="false" customHeight="false" outlineLevel="0" collapsed="false">
      <c r="B47" s="230"/>
    </row>
    <row r="48" customFormat="false" ht="21" hidden="false" customHeight="false" outlineLevel="0" collapsed="false">
      <c r="B48" s="230"/>
    </row>
  </sheetData>
  <printOptions headings="false" gridLines="false" gridLinesSet="true" horizontalCentered="false" verticalCentered="false"/>
  <pageMargins left="0.708333333333333" right="0.708333333333333" top="0.420138888888889" bottom="0.570138888888889" header="0.129861111111111" footer="0.315277777777778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&amp;CGRAINES 2020</oddHeader>
    <oddFooter>&amp;R&amp;P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K1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A4" activeCellId="0" sqref="A4"/>
    </sheetView>
  </sheetViews>
  <sheetFormatPr defaultColWidth="10.7421875" defaultRowHeight="15" zeroHeight="false" outlineLevelRow="0" outlineLevelCol="0"/>
  <cols>
    <col collapsed="false" customWidth="true" hidden="false" outlineLevel="0" max="2" min="2" style="0" width="31.86"/>
    <col collapsed="false" customWidth="true" hidden="false" outlineLevel="0" max="4" min="4" style="0" width="13.57"/>
    <col collapsed="false" customWidth="true" hidden="false" outlineLevel="0" max="5" min="5" style="0" width="12.86"/>
    <col collapsed="false" customWidth="true" hidden="false" outlineLevel="0" max="6" min="6" style="0" width="26.29"/>
    <col collapsed="false" customWidth="true" hidden="false" outlineLevel="0" max="7" min="7" style="0" width="12.86"/>
    <col collapsed="false" customWidth="true" hidden="false" outlineLevel="0" max="9" min="9" style="0" width="13.57"/>
    <col collapsed="false" customWidth="true" hidden="false" outlineLevel="0" max="10" min="10" style="0" width="11.86"/>
  </cols>
  <sheetData>
    <row r="2" customFormat="false" ht="60" hidden="false" customHeight="false" outlineLevel="0" collapsed="false">
      <c r="A2" s="210"/>
      <c r="B2" s="211" t="s">
        <v>405</v>
      </c>
      <c r="C2" s="212" t="s">
        <v>406</v>
      </c>
      <c r="D2" s="213" t="s">
        <v>407</v>
      </c>
      <c r="E2" s="213" t="s">
        <v>408</v>
      </c>
      <c r="F2" s="214" t="s">
        <v>409</v>
      </c>
      <c r="G2" s="215" t="s">
        <v>410</v>
      </c>
    </row>
    <row r="3" customFormat="false" ht="21" hidden="false" customHeight="false" outlineLevel="0" collapsed="false">
      <c r="A3" s="207" t="s">
        <v>417</v>
      </c>
      <c r="B3" s="221" t="s">
        <v>418</v>
      </c>
      <c r="C3" s="217" t="n">
        <v>44049</v>
      </c>
      <c r="D3" s="218" t="n">
        <v>728</v>
      </c>
      <c r="E3" s="219" t="n">
        <v>210</v>
      </c>
      <c r="F3" s="220" t="n">
        <v>288.461538461538</v>
      </c>
      <c r="G3" s="219" t="n">
        <f aca="false">F3-$F$71</f>
        <v>-263.825227101132</v>
      </c>
    </row>
    <row r="7" customFormat="false" ht="21" hidden="false" customHeight="false" outlineLevel="0" collapsed="false">
      <c r="A7" s="207" t="s">
        <v>430</v>
      </c>
      <c r="B7" s="216" t="s">
        <v>431</v>
      </c>
      <c r="C7" s="217" t="n">
        <v>44071</v>
      </c>
      <c r="D7" s="218" t="n">
        <v>480</v>
      </c>
      <c r="E7" s="219" t="n">
        <v>400</v>
      </c>
      <c r="F7" s="220" t="n">
        <v>833.333333333333</v>
      </c>
      <c r="G7" s="219"/>
      <c r="I7" s="232" t="n">
        <f aca="false">SUM(D7:D8)</f>
        <v>1098</v>
      </c>
      <c r="J7" s="233" t="n">
        <f aca="false">SUM(E7:E8)</f>
        <v>867</v>
      </c>
      <c r="K7" s="39" t="n">
        <f aca="false">J7/I7*1000</f>
        <v>789.617486338798</v>
      </c>
    </row>
    <row r="8" customFormat="false" ht="21" hidden="false" customHeight="false" outlineLevel="0" collapsed="false">
      <c r="A8" s="207" t="s">
        <v>430</v>
      </c>
      <c r="B8" s="216" t="s">
        <v>431</v>
      </c>
      <c r="C8" s="217" t="n">
        <v>44078</v>
      </c>
      <c r="D8" s="218" t="n">
        <v>618</v>
      </c>
      <c r="E8" s="219" t="n">
        <v>467</v>
      </c>
      <c r="F8" s="220" t="n">
        <v>755.663430420712</v>
      </c>
      <c r="G8" s="219"/>
    </row>
    <row r="10" customFormat="false" ht="42" hidden="false" customHeight="false" outlineLevel="0" collapsed="false">
      <c r="B10" s="221" t="s">
        <v>434</v>
      </c>
      <c r="F10" s="234" t="n">
        <f aca="false">(E7+E8)/(D7+D8)*1000</f>
        <v>789.617486338798</v>
      </c>
      <c r="G10" s="219" t="n">
        <f aca="false">F10-$F$71</f>
        <v>237.330720776128</v>
      </c>
    </row>
    <row r="12" customFormat="false" ht="21" hidden="false" customHeight="false" outlineLevel="0" collapsed="false">
      <c r="A12" s="207" t="s">
        <v>427</v>
      </c>
      <c r="B12" s="216" t="s">
        <v>428</v>
      </c>
      <c r="C12" s="217" t="n">
        <v>44061</v>
      </c>
      <c r="D12" s="218" t="n">
        <v>655</v>
      </c>
      <c r="E12" s="219" t="n">
        <v>300</v>
      </c>
      <c r="F12" s="220" t="n">
        <f aca="false">E12/D12*1000</f>
        <v>458.015267175573</v>
      </c>
      <c r="G12" s="219" t="n">
        <f aca="false">F12-$F$71</f>
        <v>-94.2714983870977</v>
      </c>
    </row>
    <row r="16" customFormat="false" ht="21" hidden="false" customHeight="false" outlineLevel="0" collapsed="false">
      <c r="A16" s="207" t="s">
        <v>421</v>
      </c>
      <c r="B16" s="216" t="s">
        <v>422</v>
      </c>
      <c r="C16" s="217" t="n">
        <v>44052</v>
      </c>
      <c r="D16" s="218" t="n">
        <v>980</v>
      </c>
      <c r="E16" s="219" t="n">
        <v>180</v>
      </c>
      <c r="F16" s="220" t="n">
        <v>183.673469387755</v>
      </c>
      <c r="G16" s="219"/>
      <c r="I16" s="232" t="n">
        <f aca="false">SUM(D16:D17)</f>
        <v>2105</v>
      </c>
      <c r="J16" s="233" t="n">
        <f aca="false">SUM(E16:E17)</f>
        <v>430</v>
      </c>
      <c r="K16" s="39" t="n">
        <f aca="false">J16/I16*1000</f>
        <v>204.275534441805</v>
      </c>
    </row>
    <row r="17" customFormat="false" ht="21" hidden="false" customHeight="false" outlineLevel="0" collapsed="false">
      <c r="A17" s="207" t="s">
        <v>421</v>
      </c>
      <c r="B17" s="216" t="s">
        <v>422</v>
      </c>
      <c r="C17" s="217" t="n">
        <v>44059</v>
      </c>
      <c r="D17" s="218" t="n">
        <v>1125</v>
      </c>
      <c r="E17" s="219" t="n">
        <v>250</v>
      </c>
      <c r="F17" s="220" t="n">
        <v>222.222222222222</v>
      </c>
      <c r="G17" s="219"/>
    </row>
    <row r="19" customFormat="false" ht="42" hidden="false" customHeight="false" outlineLevel="0" collapsed="false">
      <c r="B19" s="221" t="s">
        <v>435</v>
      </c>
      <c r="F19" s="234" t="n">
        <f aca="false">(E16+E17)/(D16+D17)*1000</f>
        <v>204.275534441805</v>
      </c>
      <c r="G19" s="219" t="n">
        <f aca="false">F19-$F$71</f>
        <v>-348.011231120865</v>
      </c>
    </row>
    <row r="21" customFormat="false" ht="21" hidden="false" customHeight="false" outlineLevel="0" collapsed="false">
      <c r="A21" s="207" t="s">
        <v>411</v>
      </c>
      <c r="B21" s="216" t="s">
        <v>412</v>
      </c>
      <c r="C21" s="217" t="n">
        <v>44045</v>
      </c>
      <c r="D21" s="218" t="n">
        <v>594</v>
      </c>
      <c r="E21" s="219" t="n">
        <v>400</v>
      </c>
      <c r="F21" s="220" t="n">
        <v>673.400673400673</v>
      </c>
      <c r="G21" s="219"/>
      <c r="I21" s="232" t="n">
        <f aca="false">SUM(D21:D22)</f>
        <v>1522</v>
      </c>
      <c r="J21" s="233" t="n">
        <f aca="false">SUM(E21:E22)</f>
        <v>1020</v>
      </c>
      <c r="K21" s="39" t="n">
        <f aca="false">J21/I21*1000</f>
        <v>670.170827858081</v>
      </c>
    </row>
    <row r="22" customFormat="false" ht="21" hidden="false" customHeight="false" outlineLevel="0" collapsed="false">
      <c r="A22" s="207" t="s">
        <v>411</v>
      </c>
      <c r="B22" s="216" t="s">
        <v>412</v>
      </c>
      <c r="C22" s="217" t="n">
        <v>44076</v>
      </c>
      <c r="D22" s="218" t="n">
        <v>928</v>
      </c>
      <c r="E22" s="219" t="n">
        <v>620</v>
      </c>
      <c r="F22" s="220" t="n">
        <v>668.103448275862</v>
      </c>
      <c r="G22" s="219"/>
    </row>
    <row r="24" customFormat="false" ht="63" hidden="false" customHeight="false" outlineLevel="0" collapsed="false">
      <c r="B24" s="221" t="s">
        <v>436</v>
      </c>
      <c r="F24" s="234" t="n">
        <f aca="false">(E21+E22)/(D21+D22)*1000</f>
        <v>670.170827858081</v>
      </c>
      <c r="G24" s="219" t="n">
        <f aca="false">F24-$F$71</f>
        <v>117.884062295411</v>
      </c>
      <c r="K24" s="39"/>
    </row>
    <row r="28" customFormat="false" ht="42" hidden="false" customHeight="false" outlineLevel="0" collapsed="false">
      <c r="A28" s="207" t="s">
        <v>415</v>
      </c>
      <c r="B28" s="221" t="s">
        <v>416</v>
      </c>
      <c r="C28" s="217" t="n">
        <v>44049</v>
      </c>
      <c r="D28" s="218" t="n">
        <v>680</v>
      </c>
      <c r="E28" s="219" t="n">
        <v>268</v>
      </c>
      <c r="F28" s="220" t="n">
        <v>394.117647058824</v>
      </c>
      <c r="G28" s="219"/>
      <c r="I28" s="232" t="n">
        <f aca="false">SUM(D28:D29)</f>
        <v>1060</v>
      </c>
      <c r="J28" s="233" t="n">
        <f aca="false">SUM(E28:E29)</f>
        <v>598</v>
      </c>
      <c r="K28" s="39" t="n">
        <f aca="false">J28/I28*1000</f>
        <v>564.150943396226</v>
      </c>
    </row>
    <row r="29" customFormat="false" ht="42" hidden="false" customHeight="false" outlineLevel="0" collapsed="false">
      <c r="A29" s="207" t="s">
        <v>415</v>
      </c>
      <c r="B29" s="221" t="s">
        <v>416</v>
      </c>
      <c r="C29" s="222" t="n">
        <v>44093</v>
      </c>
      <c r="D29" s="223" t="n">
        <v>380</v>
      </c>
      <c r="E29" s="224" t="n">
        <v>330</v>
      </c>
      <c r="F29" s="225" t="n">
        <v>868.421052631579</v>
      </c>
      <c r="G29" s="219"/>
    </row>
    <row r="31" customFormat="false" ht="63" hidden="false" customHeight="false" outlineLevel="0" collapsed="false">
      <c r="B31" s="221" t="s">
        <v>437</v>
      </c>
      <c r="F31" s="234" t="n">
        <f aca="false">(E28+E29)/(D28+D29)*1000</f>
        <v>564.150943396226</v>
      </c>
      <c r="G31" s="219" t="n">
        <f aca="false">F31-$F$71</f>
        <v>11.8641778335561</v>
      </c>
    </row>
    <row r="36" customFormat="false" ht="63" hidden="false" customHeight="false" outlineLevel="0" collapsed="false">
      <c r="A36" s="207" t="s">
        <v>413</v>
      </c>
      <c r="B36" s="221" t="s">
        <v>414</v>
      </c>
      <c r="C36" s="217" t="n">
        <v>44047</v>
      </c>
      <c r="D36" s="218" t="n">
        <v>500</v>
      </c>
      <c r="E36" s="219" t="n">
        <v>450</v>
      </c>
      <c r="F36" s="220" t="n">
        <v>900</v>
      </c>
      <c r="G36" s="219"/>
      <c r="I36" s="232" t="n">
        <f aca="false">SUM(D36:D40)</f>
        <v>3703</v>
      </c>
      <c r="J36" s="233" t="n">
        <f aca="false">SUM(E36:E40)</f>
        <v>2115</v>
      </c>
      <c r="K36" s="39" t="n">
        <f aca="false">J36/I36*1000</f>
        <v>571.158520118823</v>
      </c>
    </row>
    <row r="37" customFormat="false" ht="63" hidden="false" customHeight="false" outlineLevel="0" collapsed="false">
      <c r="A37" s="207" t="s">
        <v>413</v>
      </c>
      <c r="B37" s="221" t="s">
        <v>414</v>
      </c>
      <c r="C37" s="217" t="n">
        <v>44055</v>
      </c>
      <c r="D37" s="218" t="n">
        <v>652</v>
      </c>
      <c r="E37" s="219" t="n">
        <v>400</v>
      </c>
      <c r="F37" s="220" t="n">
        <v>613.496932515337</v>
      </c>
      <c r="G37" s="219"/>
    </row>
    <row r="38" customFormat="false" ht="63" hidden="false" customHeight="false" outlineLevel="0" collapsed="false">
      <c r="A38" s="207" t="s">
        <v>413</v>
      </c>
      <c r="B38" s="221" t="s">
        <v>414</v>
      </c>
      <c r="C38" s="217" t="n">
        <v>44057</v>
      </c>
      <c r="D38" s="218" t="n">
        <v>851</v>
      </c>
      <c r="E38" s="219" t="n">
        <v>515</v>
      </c>
      <c r="F38" s="220" t="n">
        <v>605.170387779083</v>
      </c>
      <c r="G38" s="219"/>
    </row>
    <row r="39" customFormat="false" ht="63" hidden="false" customHeight="false" outlineLevel="0" collapsed="false">
      <c r="A39" s="207" t="s">
        <v>413</v>
      </c>
      <c r="B39" s="221" t="s">
        <v>414</v>
      </c>
      <c r="C39" s="217" t="n">
        <v>44063</v>
      </c>
      <c r="D39" s="218" t="n">
        <v>940</v>
      </c>
      <c r="E39" s="219" t="n">
        <v>400</v>
      </c>
      <c r="F39" s="220" t="n">
        <v>425.531914893617</v>
      </c>
      <c r="G39" s="219"/>
    </row>
    <row r="40" customFormat="false" ht="63" hidden="false" customHeight="false" outlineLevel="0" collapsed="false">
      <c r="A40" s="207" t="s">
        <v>413</v>
      </c>
      <c r="B40" s="221" t="s">
        <v>414</v>
      </c>
      <c r="C40" s="217" t="n">
        <v>44074</v>
      </c>
      <c r="D40" s="218" t="n">
        <v>760</v>
      </c>
      <c r="E40" s="219" t="n">
        <v>350</v>
      </c>
      <c r="F40" s="220" t="n">
        <v>460.526315789474</v>
      </c>
      <c r="G40" s="219"/>
    </row>
    <row r="42" customFormat="false" ht="63" hidden="false" customHeight="false" outlineLevel="0" collapsed="false">
      <c r="B42" s="221" t="s">
        <v>438</v>
      </c>
      <c r="F42" s="234" t="n">
        <f aca="false">(E36+E37+E38+E39+E40)/(D36+D37+D38+D39+D40)*1000</f>
        <v>571.158520118823</v>
      </c>
      <c r="G42" s="219" t="n">
        <f aca="false">F42-$F$71</f>
        <v>18.8717545561524</v>
      </c>
    </row>
    <row r="49" customFormat="false" ht="42" hidden="false" customHeight="false" outlineLevel="0" collapsed="false">
      <c r="A49" s="207" t="s">
        <v>419</v>
      </c>
      <c r="B49" s="221" t="s">
        <v>420</v>
      </c>
      <c r="C49" s="217" t="n">
        <v>44051</v>
      </c>
      <c r="D49" s="218" t="n">
        <v>882</v>
      </c>
      <c r="E49" s="219" t="n">
        <v>500</v>
      </c>
      <c r="F49" s="220" t="n">
        <v>566.893424036281</v>
      </c>
      <c r="G49" s="219"/>
      <c r="I49" s="232" t="n">
        <f aca="false">SUM(D49:D55)</f>
        <v>6221</v>
      </c>
      <c r="J49" s="233" t="n">
        <f aca="false">SUM(E49:E55)</f>
        <v>3390</v>
      </c>
      <c r="K49" s="39" t="n">
        <f aca="false">J49/I49*1000</f>
        <v>544.928468091947</v>
      </c>
    </row>
    <row r="50" customFormat="false" ht="105" hidden="false" customHeight="false" outlineLevel="0" collapsed="false">
      <c r="A50" s="207" t="s">
        <v>419</v>
      </c>
      <c r="B50" s="221" t="s">
        <v>423</v>
      </c>
      <c r="C50" s="217" t="n">
        <v>44054</v>
      </c>
      <c r="D50" s="218" t="n">
        <v>969</v>
      </c>
      <c r="E50" s="219" t="n">
        <v>500</v>
      </c>
      <c r="F50" s="220" t="n">
        <v>515.995872033024</v>
      </c>
      <c r="G50" s="219"/>
    </row>
    <row r="51" customFormat="false" ht="63" hidden="false" customHeight="false" outlineLevel="0" collapsed="false">
      <c r="A51" s="207" t="s">
        <v>419</v>
      </c>
      <c r="B51" s="221" t="s">
        <v>424</v>
      </c>
      <c r="C51" s="217" t="n">
        <v>44055</v>
      </c>
      <c r="D51" s="218" t="n">
        <v>977</v>
      </c>
      <c r="E51" s="219" t="n">
        <v>550</v>
      </c>
      <c r="F51" s="220" t="n">
        <v>562.947799385875</v>
      </c>
      <c r="G51" s="219"/>
    </row>
    <row r="52" customFormat="false" ht="63" hidden="false" customHeight="false" outlineLevel="0" collapsed="false">
      <c r="A52" s="207" t="s">
        <v>419</v>
      </c>
      <c r="B52" s="221" t="s">
        <v>424</v>
      </c>
      <c r="C52" s="217" t="n">
        <v>44055</v>
      </c>
      <c r="D52" s="218" t="n">
        <v>738</v>
      </c>
      <c r="E52" s="219" t="n">
        <v>430</v>
      </c>
      <c r="F52" s="220" t="n">
        <v>582.655826558266</v>
      </c>
      <c r="G52" s="219"/>
    </row>
    <row r="53" customFormat="false" ht="63" hidden="false" customHeight="false" outlineLevel="0" collapsed="false">
      <c r="A53" s="207" t="s">
        <v>419</v>
      </c>
      <c r="B53" s="221" t="s">
        <v>424</v>
      </c>
      <c r="C53" s="217" t="n">
        <v>44056</v>
      </c>
      <c r="D53" s="218" t="n">
        <v>926</v>
      </c>
      <c r="E53" s="219" t="n">
        <v>490</v>
      </c>
      <c r="F53" s="220" t="n">
        <v>529.157667386609</v>
      </c>
      <c r="G53" s="219"/>
    </row>
    <row r="54" customFormat="false" ht="63" hidden="false" customHeight="false" outlineLevel="0" collapsed="false">
      <c r="A54" s="207" t="s">
        <v>419</v>
      </c>
      <c r="B54" s="221" t="s">
        <v>424</v>
      </c>
      <c r="C54" s="217" t="n">
        <v>44060</v>
      </c>
      <c r="D54" s="218" t="n">
        <v>834</v>
      </c>
      <c r="E54" s="219" t="n">
        <v>480</v>
      </c>
      <c r="F54" s="220" t="n">
        <v>575.539568345324</v>
      </c>
      <c r="G54" s="219"/>
    </row>
    <row r="55" customFormat="false" ht="63" hidden="false" customHeight="false" outlineLevel="0" collapsed="false">
      <c r="A55" s="207" t="s">
        <v>419</v>
      </c>
      <c r="B55" s="221" t="s">
        <v>424</v>
      </c>
      <c r="C55" s="217" t="n">
        <v>44063</v>
      </c>
      <c r="D55" s="218" t="n">
        <v>895</v>
      </c>
      <c r="E55" s="219" t="n">
        <v>440</v>
      </c>
      <c r="F55" s="220" t="n">
        <v>491.620111731844</v>
      </c>
      <c r="G55" s="219"/>
    </row>
    <row r="57" customFormat="false" ht="63" hidden="false" customHeight="false" outlineLevel="0" collapsed="false">
      <c r="B57" s="221" t="s">
        <v>439</v>
      </c>
      <c r="F57" s="234" t="n">
        <f aca="false">(E49+E50+E51+E52+E53+E54+E55)/(D49+D50+D51+D52+D53+D54+D55)*1000</f>
        <v>544.928468091947</v>
      </c>
      <c r="G57" s="219" t="n">
        <f aca="false">F57-$F$71</f>
        <v>-7.35829747072364</v>
      </c>
    </row>
    <row r="60" customFormat="false" ht="21" hidden="false" customHeight="false" outlineLevel="0" collapsed="false">
      <c r="A60" s="207" t="s">
        <v>425</v>
      </c>
      <c r="B60" s="216" t="s">
        <v>426</v>
      </c>
      <c r="C60" s="217" t="n">
        <v>44058</v>
      </c>
      <c r="D60" s="218" t="n">
        <v>1002</v>
      </c>
      <c r="E60" s="219" t="n">
        <v>600</v>
      </c>
      <c r="F60" s="220" t="n">
        <v>598.802395209581</v>
      </c>
      <c r="G60" s="219"/>
      <c r="I60" s="232" t="n">
        <f aca="false">SUM(D60:D61)</f>
        <v>2062</v>
      </c>
      <c r="J60" s="233" t="n">
        <f aca="false">SUM(E60:E61)</f>
        <v>1110</v>
      </c>
      <c r="K60" s="39" t="n">
        <f aca="false">J60/I60*1000</f>
        <v>538.31231813773</v>
      </c>
    </row>
    <row r="61" customFormat="false" ht="21" hidden="false" customHeight="false" outlineLevel="0" collapsed="false">
      <c r="A61" s="207" t="s">
        <v>425</v>
      </c>
      <c r="B61" s="216" t="s">
        <v>429</v>
      </c>
      <c r="C61" s="217" t="n">
        <v>44067</v>
      </c>
      <c r="D61" s="218" t="n">
        <v>1060</v>
      </c>
      <c r="E61" s="219" t="n">
        <v>510</v>
      </c>
      <c r="F61" s="220" t="n">
        <v>481.132075471698</v>
      </c>
      <c r="G61" s="219"/>
    </row>
    <row r="63" customFormat="false" ht="42" hidden="false" customHeight="false" outlineLevel="0" collapsed="false">
      <c r="B63" s="221" t="s">
        <v>440</v>
      </c>
      <c r="F63" s="234" t="n">
        <f aca="false">(E60+E61)/(D60+D61)*1000</f>
        <v>538.31231813773</v>
      </c>
      <c r="G63" s="219" t="n">
        <f aca="false">F63-$F$71</f>
        <v>-13.9744474249399</v>
      </c>
    </row>
    <row r="69" customFormat="false" ht="42" hidden="false" customHeight="false" outlineLevel="0" collapsed="false">
      <c r="B69" s="235" t="s">
        <v>441</v>
      </c>
      <c r="E69" s="236" t="n">
        <f aca="false">SUM(E3:E61)</f>
        <v>10040</v>
      </c>
    </row>
    <row r="71" customFormat="false" ht="42" hidden="false" customHeight="false" outlineLevel="0" collapsed="false">
      <c r="B71" s="235" t="s">
        <v>433</v>
      </c>
      <c r="F71" s="237" t="n">
        <f aca="false">AVERAGE(F3,F7:F8,F12,F16:F17,F21:F22,F28:F29,F36:F40,F49:F55,F60:F61)</f>
        <v>552.28676556267</v>
      </c>
    </row>
    <row r="74" customFormat="false" ht="15" hidden="false" customHeight="false" outlineLevel="0" collapsed="false">
      <c r="A74" s="63"/>
      <c r="B74" s="63"/>
      <c r="C74" s="63"/>
      <c r="D74" s="63"/>
      <c r="E74" s="63"/>
      <c r="F74" s="63"/>
      <c r="G74" s="63"/>
      <c r="H74" s="63"/>
    </row>
    <row r="75" customFormat="false" ht="15" hidden="false" customHeight="false" outlineLevel="0" collapsed="false">
      <c r="A75" s="63"/>
      <c r="B75" s="63"/>
      <c r="C75" s="63"/>
      <c r="D75" s="63"/>
      <c r="E75" s="63"/>
      <c r="F75" s="63"/>
      <c r="G75" s="63"/>
      <c r="H75" s="63"/>
    </row>
    <row r="78" customFormat="false" ht="15" hidden="false" customHeight="false" outlineLevel="0" collapsed="false">
      <c r="E78" s="233"/>
    </row>
    <row r="79" customFormat="false" ht="21" hidden="false" customHeight="false" outlineLevel="0" collapsed="false">
      <c r="A79" s="207" t="s">
        <v>421</v>
      </c>
      <c r="B79" s="216" t="s">
        <v>422</v>
      </c>
      <c r="C79" s="217" t="n">
        <v>44052</v>
      </c>
      <c r="D79" s="218" t="n">
        <v>980</v>
      </c>
      <c r="E79" s="219" t="n">
        <v>180</v>
      </c>
      <c r="F79" s="220" t="n">
        <v>183.673469387755</v>
      </c>
      <c r="G79" s="238"/>
      <c r="I79" s="232" t="n">
        <f aca="false">SUM(D79:D80)</f>
        <v>2105</v>
      </c>
      <c r="J79" s="233" t="n">
        <f aca="false">SUM(E79:E80)</f>
        <v>430</v>
      </c>
      <c r="K79" s="39" t="n">
        <f aca="false">J79/I79*1000</f>
        <v>204.275534441805</v>
      </c>
    </row>
    <row r="80" customFormat="false" ht="21" hidden="false" customHeight="false" outlineLevel="0" collapsed="false">
      <c r="A80" s="207" t="s">
        <v>421</v>
      </c>
      <c r="B80" s="216" t="s">
        <v>422</v>
      </c>
      <c r="C80" s="217" t="n">
        <v>44059</v>
      </c>
      <c r="D80" s="218" t="n">
        <v>1125</v>
      </c>
      <c r="E80" s="219" t="n">
        <v>250</v>
      </c>
      <c r="F80" s="220" t="n">
        <v>222.222222222222</v>
      </c>
      <c r="G80" s="238"/>
    </row>
    <row r="82" customFormat="false" ht="42" hidden="false" customHeight="false" outlineLevel="0" collapsed="false">
      <c r="B82" s="221" t="s">
        <v>435</v>
      </c>
      <c r="F82" s="234" t="n">
        <f aca="false">(E79+E80)/(D79+D80)*1000</f>
        <v>204.275534441805</v>
      </c>
    </row>
    <row r="85" customFormat="false" ht="21" hidden="false" customHeight="false" outlineLevel="0" collapsed="false">
      <c r="A85" s="207" t="s">
        <v>417</v>
      </c>
      <c r="B85" s="221" t="s">
        <v>418</v>
      </c>
      <c r="C85" s="217" t="n">
        <v>44049</v>
      </c>
      <c r="D85" s="218" t="n">
        <v>728</v>
      </c>
      <c r="E85" s="219" t="n">
        <v>210</v>
      </c>
      <c r="F85" s="234" t="n">
        <v>288.461538461538</v>
      </c>
      <c r="G85" s="238"/>
    </row>
    <row r="86" customFormat="false" ht="15" hidden="false" customHeight="false" outlineLevel="0" collapsed="false">
      <c r="G86" s="238"/>
    </row>
    <row r="87" customFormat="false" ht="21" hidden="false" customHeight="false" outlineLevel="0" collapsed="false">
      <c r="A87" s="207" t="s">
        <v>427</v>
      </c>
      <c r="B87" s="216" t="s">
        <v>428</v>
      </c>
      <c r="C87" s="217" t="n">
        <v>44061</v>
      </c>
      <c r="D87" s="218" t="n">
        <v>655</v>
      </c>
      <c r="E87" s="219" t="n">
        <v>300</v>
      </c>
      <c r="F87" s="234" t="n">
        <f aca="false">E87/D87*1000</f>
        <v>458.015267175573</v>
      </c>
      <c r="G87" s="238"/>
    </row>
    <row r="88" customFormat="false" ht="21" hidden="false" customHeight="false" outlineLevel="0" collapsed="false">
      <c r="A88" s="207"/>
      <c r="B88" s="216"/>
      <c r="C88" s="217"/>
      <c r="D88" s="218"/>
      <c r="E88" s="219"/>
      <c r="F88" s="220"/>
      <c r="G88" s="238"/>
    </row>
    <row r="89" customFormat="false" ht="21" hidden="false" customHeight="false" outlineLevel="0" collapsed="false">
      <c r="A89" s="207" t="s">
        <v>425</v>
      </c>
      <c r="B89" s="216" t="s">
        <v>426</v>
      </c>
      <c r="C89" s="217" t="n">
        <v>44058</v>
      </c>
      <c r="D89" s="218" t="n">
        <v>1002</v>
      </c>
      <c r="E89" s="219" t="n">
        <v>600</v>
      </c>
      <c r="F89" s="220" t="n">
        <v>598.802395209581</v>
      </c>
      <c r="G89" s="238"/>
      <c r="I89" s="232" t="n">
        <f aca="false">SUM(D89:D90)</f>
        <v>2062</v>
      </c>
      <c r="J89" s="233" t="n">
        <f aca="false">SUM(E89:E90)</f>
        <v>1110</v>
      </c>
      <c r="K89" s="39" t="n">
        <f aca="false">J89/I89*1000</f>
        <v>538.31231813773</v>
      </c>
    </row>
    <row r="90" customFormat="false" ht="21" hidden="false" customHeight="false" outlineLevel="0" collapsed="false">
      <c r="A90" s="207" t="s">
        <v>425</v>
      </c>
      <c r="B90" s="216" t="s">
        <v>429</v>
      </c>
      <c r="C90" s="217" t="n">
        <v>44067</v>
      </c>
      <c r="D90" s="218" t="n">
        <v>1060</v>
      </c>
      <c r="E90" s="219" t="n">
        <v>510</v>
      </c>
      <c r="F90" s="220" t="n">
        <v>481.132075471698</v>
      </c>
      <c r="G90" s="238"/>
    </row>
    <row r="92" customFormat="false" ht="42" hidden="false" customHeight="false" outlineLevel="0" collapsed="false">
      <c r="B92" s="221" t="s">
        <v>440</v>
      </c>
      <c r="F92" s="234" t="n">
        <f aca="false">(E89+E90)/(D89+D90)*1000</f>
        <v>538.31231813773</v>
      </c>
    </row>
    <row r="95" customFormat="false" ht="63" hidden="false" customHeight="false" outlineLevel="0" collapsed="false">
      <c r="B95" s="221" t="s">
        <v>439</v>
      </c>
      <c r="F95" s="234" t="n">
        <v>544.928468091947</v>
      </c>
    </row>
    <row r="98" customFormat="false" ht="42" hidden="false" customHeight="false" outlineLevel="0" collapsed="false">
      <c r="A98" s="207" t="s">
        <v>415</v>
      </c>
      <c r="B98" s="221" t="s">
        <v>416</v>
      </c>
      <c r="C98" s="217" t="n">
        <v>44049</v>
      </c>
      <c r="D98" s="218" t="n">
        <v>680</v>
      </c>
      <c r="E98" s="219" t="n">
        <v>268</v>
      </c>
      <c r="F98" s="220" t="n">
        <v>394.117647058824</v>
      </c>
      <c r="G98" s="238"/>
      <c r="I98" s="232" t="n">
        <f aca="false">SUM(D98:D99)</f>
        <v>1060</v>
      </c>
      <c r="J98" s="233" t="n">
        <f aca="false">SUM(E98:E99)</f>
        <v>598</v>
      </c>
      <c r="K98" s="39" t="n">
        <f aca="false">J98/I98*1000</f>
        <v>564.150943396226</v>
      </c>
    </row>
    <row r="99" customFormat="false" ht="42" hidden="false" customHeight="false" outlineLevel="0" collapsed="false">
      <c r="A99" s="207" t="s">
        <v>415</v>
      </c>
      <c r="B99" s="221" t="s">
        <v>416</v>
      </c>
      <c r="C99" s="222" t="n">
        <v>44093</v>
      </c>
      <c r="D99" s="223" t="n">
        <v>380</v>
      </c>
      <c r="E99" s="224" t="n">
        <v>330</v>
      </c>
      <c r="F99" s="225" t="n">
        <v>868.421052631579</v>
      </c>
      <c r="G99" s="238"/>
    </row>
    <row r="101" customFormat="false" ht="63" hidden="false" customHeight="false" outlineLevel="0" collapsed="false">
      <c r="B101" s="221" t="s">
        <v>437</v>
      </c>
      <c r="F101" s="234" t="n">
        <f aca="false">(E98+E99)/(D98+D99)*1000</f>
        <v>564.150943396226</v>
      </c>
    </row>
    <row r="104" customFormat="false" ht="63" hidden="false" customHeight="false" outlineLevel="0" collapsed="false">
      <c r="B104" s="221" t="s">
        <v>438</v>
      </c>
      <c r="F104" s="234" t="n">
        <v>571.158520118823</v>
      </c>
    </row>
    <row r="108" customFormat="false" ht="21" hidden="false" customHeight="false" outlineLevel="0" collapsed="false">
      <c r="A108" s="207" t="s">
        <v>411</v>
      </c>
      <c r="B108" s="216" t="s">
        <v>412</v>
      </c>
      <c r="C108" s="217" t="n">
        <v>44045</v>
      </c>
      <c r="D108" s="218" t="n">
        <v>594</v>
      </c>
      <c r="E108" s="219" t="n">
        <v>400</v>
      </c>
      <c r="F108" s="220" t="n">
        <v>673.400673400673</v>
      </c>
      <c r="G108" s="238"/>
      <c r="I108" s="232" t="n">
        <f aca="false">SUM(D108:D109)</f>
        <v>1522</v>
      </c>
      <c r="J108" s="233" t="n">
        <f aca="false">SUM(E108:E109)</f>
        <v>1020</v>
      </c>
      <c r="K108" s="39" t="n">
        <f aca="false">J108/I108*1000</f>
        <v>670.170827858081</v>
      </c>
    </row>
    <row r="109" customFormat="false" ht="21" hidden="false" customHeight="false" outlineLevel="0" collapsed="false">
      <c r="A109" s="207" t="s">
        <v>411</v>
      </c>
      <c r="B109" s="216" t="s">
        <v>412</v>
      </c>
      <c r="C109" s="217" t="n">
        <v>44076</v>
      </c>
      <c r="D109" s="218" t="n">
        <v>928</v>
      </c>
      <c r="E109" s="219" t="n">
        <v>620</v>
      </c>
      <c r="F109" s="220" t="n">
        <v>668.103448275862</v>
      </c>
      <c r="G109" s="238"/>
    </row>
    <row r="111" customFormat="false" ht="63" hidden="false" customHeight="false" outlineLevel="0" collapsed="false">
      <c r="B111" s="221" t="s">
        <v>436</v>
      </c>
      <c r="F111" s="234" t="n">
        <f aca="false">(E108+E109)/(D108+D109)*1000</f>
        <v>670.170827858081</v>
      </c>
      <c r="K111" s="39"/>
    </row>
    <row r="115" customFormat="false" ht="21" hidden="false" customHeight="false" outlineLevel="0" collapsed="false">
      <c r="A115" s="207" t="s">
        <v>430</v>
      </c>
      <c r="B115" s="216" t="s">
        <v>431</v>
      </c>
      <c r="C115" s="217" t="n">
        <v>44071</v>
      </c>
      <c r="D115" s="218" t="n">
        <v>480</v>
      </c>
      <c r="E115" s="219" t="n">
        <v>400</v>
      </c>
      <c r="F115" s="220" t="n">
        <v>833.333333333333</v>
      </c>
      <c r="G115" s="238"/>
      <c r="I115" s="232" t="n">
        <f aca="false">SUM(D115:D116)</f>
        <v>1098</v>
      </c>
      <c r="J115" s="233" t="n">
        <f aca="false">SUM(E115:E116)</f>
        <v>867</v>
      </c>
      <c r="K115" s="39" t="n">
        <f aca="false">J115/I115*1000</f>
        <v>789.617486338798</v>
      </c>
    </row>
    <row r="116" customFormat="false" ht="21" hidden="false" customHeight="false" outlineLevel="0" collapsed="false">
      <c r="A116" s="207" t="s">
        <v>430</v>
      </c>
      <c r="B116" s="216" t="s">
        <v>431</v>
      </c>
      <c r="C116" s="217" t="n">
        <v>44078</v>
      </c>
      <c r="D116" s="218" t="n">
        <v>618</v>
      </c>
      <c r="E116" s="219" t="n">
        <v>467</v>
      </c>
      <c r="F116" s="220" t="n">
        <v>755.663430420712</v>
      </c>
      <c r="G116" s="238"/>
    </row>
    <row r="118" customFormat="false" ht="42" hidden="false" customHeight="false" outlineLevel="0" collapsed="false">
      <c r="B118" s="221" t="s">
        <v>434</v>
      </c>
      <c r="F118" s="234" t="n">
        <f aca="false">(E115+E116)/(D115+D116)*1000</f>
        <v>789.617486338798</v>
      </c>
    </row>
    <row r="119" customFormat="false" ht="15" hidden="false" customHeight="false" outlineLevel="0" collapsed="false">
      <c r="H119" s="23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10.7421875" defaultRowHeight="15" zeroHeight="false" outlineLevelRow="0" outlineLevelCol="0"/>
  <cols>
    <col collapsed="false" customWidth="true" hidden="false" outlineLevel="0" max="1" min="1" style="0" width="38.29"/>
    <col collapsed="false" customWidth="true" hidden="false" outlineLevel="0" max="2" min="2" style="0" width="15"/>
    <col collapsed="false" customWidth="true" hidden="false" outlineLevel="0" max="3" min="3" style="0" width="13.14"/>
    <col collapsed="false" customWidth="true" hidden="false" outlineLevel="0" max="4" min="4" style="0" width="20.57"/>
    <col collapsed="false" customWidth="true" hidden="false" outlineLevel="0" max="5" min="5" style="0" width="22.28"/>
  </cols>
  <sheetData>
    <row r="1" customFormat="false" ht="13.8" hidden="false" customHeight="false" outlineLevel="0" collapsed="false"/>
    <row r="2" customFormat="false" ht="18.75" hidden="false" customHeight="false" outlineLevel="0" collapsed="false">
      <c r="A2" s="239" t="s">
        <v>442</v>
      </c>
      <c r="B2" s="240"/>
      <c r="C2" s="241"/>
      <c r="D2" s="241"/>
      <c r="E2" s="241"/>
      <c r="F2" s="241"/>
    </row>
    <row r="3" customFormat="false" ht="18.75" hidden="false" customHeight="false" outlineLevel="0" collapsed="false">
      <c r="A3" s="242"/>
      <c r="B3" s="243" t="s">
        <v>443</v>
      </c>
      <c r="C3" s="244"/>
      <c r="D3" s="1"/>
      <c r="E3" s="1"/>
      <c r="F3" s="1"/>
    </row>
    <row r="4" customFormat="false" ht="15" hidden="false" customHeight="false" outlineLevel="0" collapsed="false">
      <c r="A4" s="0" t="s">
        <v>444</v>
      </c>
      <c r="B4" s="1"/>
    </row>
    <row r="5" customFormat="false" ht="15" hidden="false" customHeight="false" outlineLevel="0" collapsed="false">
      <c r="A5" s="0" t="s">
        <v>445</v>
      </c>
      <c r="B5" s="1"/>
    </row>
    <row r="6" customFormat="false" ht="60" hidden="false" customHeight="false" outlineLevel="0" collapsed="false">
      <c r="A6" s="49" t="s">
        <v>446</v>
      </c>
    </row>
    <row r="8" customFormat="false" ht="93.75" hidden="false" customHeight="false" outlineLevel="0" collapsed="false">
      <c r="A8" s="245" t="s">
        <v>447</v>
      </c>
      <c r="B8" s="211" t="s">
        <v>448</v>
      </c>
      <c r="C8" s="211" t="s">
        <v>449</v>
      </c>
      <c r="D8" s="211" t="s">
        <v>450</v>
      </c>
      <c r="E8" s="246" t="s">
        <v>451</v>
      </c>
      <c r="F8" s="247" t="s">
        <v>452</v>
      </c>
    </row>
    <row r="9" customFormat="false" ht="20.25" hidden="false" customHeight="false" outlineLevel="0" collapsed="false">
      <c r="A9" s="248" t="s">
        <v>453</v>
      </c>
      <c r="B9" s="249" t="n">
        <v>43953</v>
      </c>
      <c r="C9" s="249" t="n">
        <v>44035</v>
      </c>
      <c r="D9" s="250" t="n">
        <v>495.3125</v>
      </c>
      <c r="E9" s="251" t="n">
        <v>789.617486338798</v>
      </c>
      <c r="F9" s="252" t="n">
        <v>25</v>
      </c>
    </row>
    <row r="10" customFormat="false" ht="20.25" hidden="false" customHeight="false" outlineLevel="0" collapsed="false">
      <c r="A10" s="248"/>
      <c r="B10" s="249"/>
      <c r="C10" s="249"/>
      <c r="D10" s="250"/>
      <c r="E10" s="251"/>
      <c r="F10" s="70"/>
    </row>
    <row r="11" customFormat="false" ht="20.25" hidden="false" customHeight="false" outlineLevel="0" collapsed="false">
      <c r="A11" s="248" t="s">
        <v>454</v>
      </c>
      <c r="B11" s="249" t="n">
        <v>43961</v>
      </c>
      <c r="C11" s="249" t="n">
        <v>44040</v>
      </c>
      <c r="D11" s="250" t="n">
        <v>426.592592592593</v>
      </c>
      <c r="E11" s="251" t="n">
        <v>564.150943396226</v>
      </c>
      <c r="F11" s="252" t="n">
        <v>25</v>
      </c>
    </row>
    <row r="12" customFormat="false" ht="20.25" hidden="false" customHeight="false" outlineLevel="0" collapsed="false">
      <c r="A12" s="248"/>
      <c r="B12" s="249"/>
      <c r="C12" s="249"/>
      <c r="D12" s="250"/>
      <c r="E12" s="251"/>
      <c r="F12" s="70"/>
    </row>
    <row r="13" customFormat="false" ht="20.25" hidden="false" customHeight="false" outlineLevel="0" collapsed="false">
      <c r="A13" s="248" t="s">
        <v>412</v>
      </c>
      <c r="B13" s="249" t="n">
        <v>43953</v>
      </c>
      <c r="C13" s="249" t="n">
        <v>44035</v>
      </c>
      <c r="D13" s="250" t="n">
        <v>655.857142857143</v>
      </c>
      <c r="E13" s="251" t="n">
        <v>670.170827858081</v>
      </c>
      <c r="F13" s="252" t="n">
        <v>25</v>
      </c>
    </row>
    <row r="14" customFormat="false" ht="20.25" hidden="false" customHeight="false" outlineLevel="0" collapsed="false">
      <c r="A14" s="248"/>
      <c r="B14" s="249"/>
      <c r="C14" s="249"/>
      <c r="D14" s="250"/>
      <c r="E14" s="251"/>
      <c r="F14" s="70"/>
    </row>
    <row r="15" customFormat="false" ht="40.5" hidden="false" customHeight="false" outlineLevel="0" collapsed="false">
      <c r="A15" s="248" t="s">
        <v>455</v>
      </c>
      <c r="B15" s="249" t="n">
        <v>43950</v>
      </c>
      <c r="C15" s="249" t="n">
        <v>44040</v>
      </c>
      <c r="D15" s="250" t="n">
        <v>546.7</v>
      </c>
      <c r="E15" s="251" t="n">
        <v>571.158520118823</v>
      </c>
      <c r="F15" s="252" t="n">
        <v>25</v>
      </c>
    </row>
    <row r="16" customFormat="false" ht="20.25" hidden="false" customHeight="false" outlineLevel="0" collapsed="false">
      <c r="A16" s="248"/>
      <c r="B16" s="249"/>
      <c r="C16" s="249"/>
      <c r="D16" s="250"/>
      <c r="E16" s="251"/>
      <c r="F16" s="70"/>
    </row>
    <row r="17" customFormat="false" ht="40.5" hidden="false" customHeight="false" outlineLevel="0" collapsed="false">
      <c r="A17" s="248" t="s">
        <v>456</v>
      </c>
      <c r="B17" s="249"/>
      <c r="C17" s="249" t="n">
        <v>43670</v>
      </c>
      <c r="D17" s="250"/>
      <c r="E17" s="24"/>
      <c r="F17" s="252" t="n">
        <v>50</v>
      </c>
    </row>
    <row r="18" customFormat="false" ht="20.25" hidden="false" customHeight="false" outlineLevel="0" collapsed="false">
      <c r="A18" s="248"/>
      <c r="B18" s="249"/>
      <c r="C18" s="249"/>
      <c r="D18" s="250"/>
      <c r="E18" s="24"/>
      <c r="F18" s="70"/>
    </row>
    <row r="19" customFormat="false" ht="40.5" hidden="false" customHeight="false" outlineLevel="0" collapsed="false">
      <c r="A19" s="248" t="s">
        <v>457</v>
      </c>
      <c r="B19" s="249" t="n">
        <v>43950</v>
      </c>
      <c r="C19" s="249" t="n">
        <v>44035</v>
      </c>
      <c r="D19" s="250" t="n">
        <v>479.267605633803</v>
      </c>
      <c r="E19" s="251" t="n">
        <v>544.928468091947</v>
      </c>
      <c r="F19" s="252" t="n">
        <v>50</v>
      </c>
    </row>
    <row r="20" customFormat="false" ht="20.25" hidden="false" customHeight="false" outlineLevel="0" collapsed="false">
      <c r="A20" s="248"/>
      <c r="B20" s="249"/>
      <c r="C20" s="249"/>
      <c r="D20" s="250"/>
      <c r="E20" s="251"/>
      <c r="F20" s="70"/>
    </row>
    <row r="21" customFormat="false" ht="45" hidden="false" customHeight="false" outlineLevel="0" collapsed="false">
      <c r="A21" s="248" t="s">
        <v>429</v>
      </c>
      <c r="B21" s="249" t="n">
        <v>43950</v>
      </c>
      <c r="C21" s="253" t="s">
        <v>458</v>
      </c>
      <c r="D21" s="250" t="n">
        <v>561.3125</v>
      </c>
      <c r="E21" s="251" t="n">
        <v>538.31231813773</v>
      </c>
      <c r="F21" s="252" t="n">
        <v>25</v>
      </c>
    </row>
    <row r="22" customFormat="false" ht="20.25" hidden="false" customHeight="false" outlineLevel="0" collapsed="false">
      <c r="A22" s="254"/>
      <c r="B22" s="255"/>
      <c r="C22" s="256"/>
      <c r="D22" s="257"/>
      <c r="E22" s="258"/>
      <c r="F22" s="259"/>
    </row>
    <row r="23" customFormat="false" ht="15" hidden="false" customHeight="false" outlineLevel="0" collapsed="false">
      <c r="A23" s="260"/>
      <c r="B23" s="36"/>
      <c r="C23" s="35"/>
      <c r="D23" s="35"/>
      <c r="E23" s="35"/>
      <c r="F23" s="261" t="n">
        <f aca="false">SUM(F9:F21)</f>
        <v>225</v>
      </c>
    </row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  <row r="29" customFormat="false" ht="13.8" hidden="false" customHeight="false" outlineLevel="0" collapsed="false"/>
    <row r="30" customFormat="false" ht="17.35" hidden="false" customHeight="false" outlineLevel="0" collapsed="false">
      <c r="A30" s="239"/>
    </row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08333333333333" right="0.708333333333333" top="0.354166666666667" bottom="0.354166666666667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A107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3" activeCellId="0" sqref="C3"/>
    </sheetView>
  </sheetViews>
  <sheetFormatPr defaultColWidth="10.70703125" defaultRowHeight="13.8" zeroHeight="false" outlineLevelRow="0" outlineLevelCol="0"/>
  <cols>
    <col collapsed="false" customWidth="true" hidden="false" outlineLevel="0" max="1" min="1" style="0" width="47.28"/>
    <col collapsed="false" customWidth="true" hidden="false" outlineLevel="0" max="2" min="2" style="1" width="11.99"/>
    <col collapsed="false" customWidth="true" hidden="false" outlineLevel="0" max="3" min="3" style="1" width="13.57"/>
    <col collapsed="false" customWidth="true" hidden="false" outlineLevel="0" max="5" min="4" style="0" width="13.57"/>
    <col collapsed="false" customWidth="true" hidden="false" outlineLevel="0" max="6" min="6" style="0" width="12.57"/>
    <col collapsed="false" customWidth="true" hidden="false" outlineLevel="0" max="7" min="7" style="0" width="13.57"/>
    <col collapsed="false" customWidth="true" hidden="false" outlineLevel="0" max="8" min="8" style="0" width="12.57"/>
    <col collapsed="false" customWidth="true" hidden="false" outlineLevel="0" max="11" min="9" style="0" width="13.57"/>
    <col collapsed="false" customWidth="true" hidden="false" outlineLevel="0" max="44" min="12" style="0" width="12.57"/>
    <col collapsed="false" customWidth="true" hidden="false" outlineLevel="0" max="45" min="45" style="0" width="15.57"/>
    <col collapsed="false" customWidth="true" hidden="false" outlineLevel="0" max="46" min="46" style="0" width="18"/>
    <col collapsed="false" customWidth="true" hidden="false" outlineLevel="0" max="47" min="47" style="0" width="16.29"/>
    <col collapsed="false" customWidth="true" hidden="false" outlineLevel="0" max="48" min="48" style="0" width="14.43"/>
    <col collapsed="false" customWidth="true" hidden="false" outlineLevel="0" max="49" min="49" style="1" width="11.42"/>
    <col collapsed="false" customWidth="true" hidden="false" outlineLevel="0" max="50" min="50" style="1" width="11.52"/>
    <col collapsed="false" customWidth="true" hidden="false" outlineLevel="0" max="51" min="51" style="1" width="11.42"/>
    <col collapsed="false" customWidth="true" hidden="false" outlineLevel="0" max="52" min="52" style="0" width="16.29"/>
    <col collapsed="false" customWidth="true" hidden="false" outlineLevel="0" max="53" min="53" style="0" width="13.57"/>
  </cols>
  <sheetData>
    <row r="1" s="81" customFormat="true" ht="60.3" hidden="false" customHeight="false" outlineLevel="0" collapsed="false">
      <c r="A1" s="262" t="n">
        <v>2020</v>
      </c>
      <c r="B1" s="211" t="s">
        <v>459</v>
      </c>
      <c r="C1" s="263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84" t="s">
        <v>460</v>
      </c>
      <c r="AT1" s="84" t="s">
        <v>461</v>
      </c>
      <c r="AU1" s="84" t="s">
        <v>462</v>
      </c>
      <c r="AV1" s="84" t="s">
        <v>462</v>
      </c>
      <c r="AW1" s="84" t="s">
        <v>463</v>
      </c>
      <c r="AX1" s="84"/>
      <c r="AY1" s="85" t="s">
        <v>464</v>
      </c>
      <c r="AZ1" s="85" t="s">
        <v>465</v>
      </c>
      <c r="BA1" s="85" t="s">
        <v>466</v>
      </c>
    </row>
    <row r="2" customFormat="false" ht="13.8" hidden="false" customHeight="false" outlineLevel="0" collapsed="false">
      <c r="A2" s="207" t="s">
        <v>467</v>
      </c>
      <c r="B2" s="265"/>
      <c r="C2" s="217" t="n">
        <v>44041</v>
      </c>
      <c r="D2" s="217" t="n">
        <v>44041</v>
      </c>
      <c r="E2" s="217" t="n">
        <v>44041</v>
      </c>
      <c r="F2" s="217" t="n">
        <v>44041</v>
      </c>
      <c r="G2" s="217" t="n">
        <v>44047</v>
      </c>
      <c r="H2" s="217" t="n">
        <v>44066</v>
      </c>
      <c r="I2" s="217" t="n">
        <v>44066</v>
      </c>
      <c r="J2" s="217" t="n">
        <v>44066</v>
      </c>
      <c r="K2" s="217" t="n">
        <v>44074</v>
      </c>
      <c r="L2" s="217" t="n">
        <v>44095</v>
      </c>
      <c r="M2" s="217" t="s">
        <v>468</v>
      </c>
      <c r="N2" s="217" t="s">
        <v>468</v>
      </c>
      <c r="O2" s="217" t="s">
        <v>468</v>
      </c>
      <c r="P2" s="217" t="n">
        <v>44103</v>
      </c>
      <c r="Q2" s="217" t="n">
        <v>44103</v>
      </c>
      <c r="R2" s="217" t="n">
        <v>44103</v>
      </c>
      <c r="S2" s="217" t="n">
        <v>44106</v>
      </c>
      <c r="T2" s="217"/>
      <c r="U2" s="217"/>
      <c r="V2" s="217"/>
      <c r="W2" s="217"/>
      <c r="X2" s="217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65"/>
      <c r="AX2" s="265"/>
      <c r="AY2" s="18"/>
    </row>
    <row r="3" customFormat="false" ht="19.9" hidden="false" customHeight="false" outlineLevel="0" collapsed="false">
      <c r="A3" s="266" t="s">
        <v>30</v>
      </c>
      <c r="B3" s="267" t="n">
        <v>4</v>
      </c>
      <c r="C3" s="268" t="n">
        <v>488</v>
      </c>
      <c r="D3" s="269" t="n">
        <v>580</v>
      </c>
      <c r="E3" s="268" t="n">
        <v>422</v>
      </c>
      <c r="F3" s="269" t="n">
        <v>589</v>
      </c>
      <c r="G3" s="270" t="n">
        <v>1013</v>
      </c>
      <c r="H3" s="269" t="n">
        <v>550</v>
      </c>
      <c r="I3" s="271" t="n">
        <v>374</v>
      </c>
      <c r="J3" s="268" t="n">
        <v>470</v>
      </c>
      <c r="K3" s="271" t="n">
        <v>345</v>
      </c>
      <c r="L3" s="272" t="n">
        <v>170</v>
      </c>
      <c r="M3" s="272" t="n">
        <v>167</v>
      </c>
      <c r="N3" s="271" t="n">
        <v>313</v>
      </c>
      <c r="O3" s="273" t="n">
        <v>700</v>
      </c>
      <c r="P3" s="274" t="n">
        <v>292</v>
      </c>
      <c r="Q3" s="268" t="n">
        <v>415</v>
      </c>
      <c r="R3" s="272" t="n">
        <v>192</v>
      </c>
      <c r="S3" s="271" t="n">
        <v>380</v>
      </c>
      <c r="T3" s="275"/>
      <c r="U3" s="275"/>
      <c r="V3" s="275"/>
      <c r="W3" s="275"/>
      <c r="X3" s="275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75" t="n">
        <f aca="false">SUM(C3:AR3)</f>
        <v>7460</v>
      </c>
      <c r="AT3" s="275" t="n">
        <f aca="false">AVERAGE(C3:AR3)</f>
        <v>438.823529411765</v>
      </c>
      <c r="AU3" s="276" t="n">
        <f aca="false">AS3/B3</f>
        <v>1865</v>
      </c>
      <c r="AV3" s="277" t="n">
        <f aca="false">AU3/1000</f>
        <v>1.865</v>
      </c>
      <c r="AW3" s="265" t="n">
        <v>17</v>
      </c>
      <c r="AX3" s="265" t="n">
        <f aca="false">AS3/AW3</f>
        <v>438.823529411765</v>
      </c>
      <c r="AY3" s="18" t="n">
        <f aca="false">AW3/B3</f>
        <v>4.25</v>
      </c>
    </row>
    <row r="4" customFormat="false" ht="19.7" hidden="false" customHeight="false" outlineLevel="0" collapsed="false">
      <c r="A4" s="207" t="s">
        <v>469</v>
      </c>
      <c r="B4" s="267"/>
      <c r="C4" s="217" t="n">
        <v>44088</v>
      </c>
      <c r="D4" s="217" t="n">
        <v>44103</v>
      </c>
      <c r="E4" s="217" t="n">
        <v>44106</v>
      </c>
      <c r="F4" s="217" t="n">
        <v>44106</v>
      </c>
      <c r="G4" s="217" t="n">
        <v>44106</v>
      </c>
      <c r="H4" s="217" t="n">
        <v>44115</v>
      </c>
      <c r="I4" s="217" t="n">
        <v>44115</v>
      </c>
      <c r="J4" s="217" t="n">
        <v>44122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65"/>
      <c r="AX4" s="265"/>
      <c r="AY4" s="18"/>
    </row>
    <row r="5" customFormat="false" ht="19.9" hidden="false" customHeight="false" outlineLevel="0" collapsed="false">
      <c r="A5" s="266" t="s">
        <v>35</v>
      </c>
      <c r="B5" s="267" t="n">
        <v>1</v>
      </c>
      <c r="C5" s="272" t="n">
        <v>152</v>
      </c>
      <c r="D5" s="272" t="n">
        <v>158</v>
      </c>
      <c r="E5" s="274" t="n">
        <v>242</v>
      </c>
      <c r="F5" s="272" t="n">
        <v>105</v>
      </c>
      <c r="G5" s="272" t="n">
        <v>150</v>
      </c>
      <c r="H5" s="272" t="n">
        <v>127</v>
      </c>
      <c r="I5" s="272" t="n">
        <v>120</v>
      </c>
      <c r="J5" s="272" t="n">
        <v>117</v>
      </c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75" t="n">
        <f aca="false">SUM(C5:AR5)</f>
        <v>1171</v>
      </c>
      <c r="AT5" s="275" t="n">
        <f aca="false">AVERAGE(C5:AR5)</f>
        <v>146.375</v>
      </c>
      <c r="AU5" s="276" t="n">
        <f aca="false">AS5/B5</f>
        <v>1171</v>
      </c>
      <c r="AV5" s="278" t="n">
        <f aca="false">AU5/1000</f>
        <v>1.171</v>
      </c>
      <c r="AW5" s="265" t="n">
        <v>8</v>
      </c>
      <c r="AX5" s="265" t="n">
        <f aca="false">AS5/AW5</f>
        <v>146.375</v>
      </c>
      <c r="AY5" s="18" t="n">
        <f aca="false">AW5/B5</f>
        <v>8</v>
      </c>
    </row>
    <row r="6" customFormat="false" ht="19.7" hidden="false" customHeight="false" outlineLevel="0" collapsed="false">
      <c r="A6" s="207" t="s">
        <v>470</v>
      </c>
      <c r="B6" s="267"/>
      <c r="C6" s="217" t="n">
        <v>44039</v>
      </c>
      <c r="D6" s="217" t="n">
        <v>44041</v>
      </c>
      <c r="E6" s="217" t="n">
        <v>44041</v>
      </c>
      <c r="F6" s="217" t="n">
        <v>44047</v>
      </c>
      <c r="G6" s="217" t="n">
        <v>44054</v>
      </c>
      <c r="H6" s="217" t="n">
        <v>44095</v>
      </c>
      <c r="I6" s="217" t="n">
        <v>44095</v>
      </c>
      <c r="J6" s="217" t="n">
        <v>44103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65"/>
      <c r="AX6" s="265"/>
      <c r="AY6" s="18"/>
    </row>
    <row r="7" customFormat="false" ht="19.9" hidden="false" customHeight="false" outlineLevel="0" collapsed="false">
      <c r="A7" s="266" t="s">
        <v>40</v>
      </c>
      <c r="B7" s="267" t="n">
        <v>2</v>
      </c>
      <c r="C7" s="269" t="n">
        <v>543</v>
      </c>
      <c r="D7" s="268" t="n">
        <v>424</v>
      </c>
      <c r="E7" s="279" t="n">
        <v>841</v>
      </c>
      <c r="F7" s="280" t="n">
        <v>696</v>
      </c>
      <c r="G7" s="280" t="n">
        <v>673</v>
      </c>
      <c r="H7" s="271" t="n">
        <v>398</v>
      </c>
      <c r="I7" s="271" t="n">
        <v>349</v>
      </c>
      <c r="J7" s="272" t="n">
        <v>150</v>
      </c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75" t="n">
        <f aca="false">SUM(C7:AR7)</f>
        <v>4074</v>
      </c>
      <c r="AT7" s="275" t="n">
        <f aca="false">AVERAGE(C7:AR7)</f>
        <v>509.25</v>
      </c>
      <c r="AU7" s="276" t="n">
        <f aca="false">AS7/B7</f>
        <v>2037</v>
      </c>
      <c r="AV7" s="277" t="n">
        <f aca="false">AU7/1000</f>
        <v>2.037</v>
      </c>
      <c r="AW7" s="265" t="n">
        <v>8</v>
      </c>
      <c r="AX7" s="265" t="n">
        <f aca="false">AS7/AW7</f>
        <v>509.25</v>
      </c>
      <c r="AY7" s="18" t="n">
        <f aca="false">AW7/B7</f>
        <v>4</v>
      </c>
    </row>
    <row r="8" customFormat="false" ht="19.7" hidden="false" customHeight="false" outlineLevel="0" collapsed="false">
      <c r="A8" s="207" t="s">
        <v>471</v>
      </c>
      <c r="B8" s="267"/>
      <c r="C8" s="217" t="n">
        <v>44033</v>
      </c>
      <c r="D8" s="217" t="n">
        <v>44041</v>
      </c>
      <c r="E8" s="217" t="n">
        <v>44047</v>
      </c>
      <c r="F8" s="281" t="n">
        <v>44051</v>
      </c>
      <c r="G8" s="217" t="n">
        <v>44058</v>
      </c>
      <c r="H8" s="217" t="n">
        <v>44064</v>
      </c>
      <c r="I8" s="217" t="n">
        <v>44066</v>
      </c>
      <c r="J8" s="217" t="n">
        <v>44078</v>
      </c>
      <c r="K8" s="217" t="n">
        <v>44088</v>
      </c>
      <c r="L8" s="217" t="n">
        <v>44103</v>
      </c>
      <c r="M8" s="217" t="n">
        <v>44103</v>
      </c>
      <c r="N8" s="217" t="n">
        <v>44106</v>
      </c>
      <c r="O8" s="217" t="n">
        <v>44106</v>
      </c>
      <c r="P8" s="217" t="n">
        <v>44106</v>
      </c>
      <c r="Q8" s="217" t="n">
        <v>44115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65"/>
      <c r="AX8" s="265"/>
      <c r="AY8" s="18"/>
    </row>
    <row r="9" customFormat="false" ht="19.9" hidden="false" customHeight="false" outlineLevel="0" collapsed="false">
      <c r="A9" s="266" t="s">
        <v>51</v>
      </c>
      <c r="B9" s="267" t="n">
        <v>2</v>
      </c>
      <c r="C9" s="271" t="n">
        <v>382</v>
      </c>
      <c r="D9" s="282" t="n">
        <v>912</v>
      </c>
      <c r="E9" s="280" t="n">
        <v>697</v>
      </c>
      <c r="F9" s="282" t="n">
        <v>988</v>
      </c>
      <c r="G9" s="270" t="n">
        <v>1126</v>
      </c>
      <c r="H9" s="268" t="n">
        <v>442</v>
      </c>
      <c r="I9" s="269" t="n">
        <v>546</v>
      </c>
      <c r="J9" s="280" t="n">
        <v>693</v>
      </c>
      <c r="K9" s="268" t="n">
        <v>442</v>
      </c>
      <c r="L9" s="272" t="n">
        <v>153</v>
      </c>
      <c r="M9" s="274" t="n">
        <v>236</v>
      </c>
      <c r="N9" s="274" t="n">
        <v>218</v>
      </c>
      <c r="O9" s="274" t="n">
        <v>296</v>
      </c>
      <c r="P9" s="269" t="n">
        <v>589</v>
      </c>
      <c r="Q9" s="271" t="n">
        <v>332</v>
      </c>
      <c r="R9" s="275"/>
      <c r="S9" s="275"/>
      <c r="T9" s="275"/>
      <c r="U9" s="275"/>
      <c r="V9" s="275"/>
      <c r="W9" s="275"/>
      <c r="X9" s="275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75" t="n">
        <f aca="false">SUM(C9:AR9)</f>
        <v>8052</v>
      </c>
      <c r="AT9" s="275" t="n">
        <f aca="false">AVERAGE(C9:AR9)</f>
        <v>536.8</v>
      </c>
      <c r="AU9" s="276" t="n">
        <f aca="false">AS9/B9</f>
        <v>4026</v>
      </c>
      <c r="AV9" s="277" t="n">
        <f aca="false">AU9/1000</f>
        <v>4.026</v>
      </c>
      <c r="AW9" s="265" t="n">
        <v>15</v>
      </c>
      <c r="AX9" s="265" t="n">
        <f aca="false">AS9/AW9</f>
        <v>536.8</v>
      </c>
      <c r="AY9" s="18" t="n">
        <f aca="false">AW9/B9</f>
        <v>7.5</v>
      </c>
      <c r="AZ9" s="232" t="n">
        <f aca="false">AVERAGE(C9:M9)</f>
        <v>601.545454545455</v>
      </c>
      <c r="BA9" s="232" t="n">
        <f aca="false">MAX(C9:M9)</f>
        <v>1126</v>
      </c>
    </row>
    <row r="10" customFormat="false" ht="19.7" hidden="false" customHeight="false" outlineLevel="0" collapsed="false">
      <c r="A10" s="207" t="s">
        <v>472</v>
      </c>
      <c r="B10" s="267"/>
      <c r="C10" s="217" t="n">
        <v>44059</v>
      </c>
      <c r="D10" s="217" t="n">
        <v>44103</v>
      </c>
      <c r="E10" s="217" t="n">
        <v>44106</v>
      </c>
      <c r="F10" s="217" t="n">
        <v>44106</v>
      </c>
      <c r="G10" s="217" t="n">
        <v>44106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65"/>
      <c r="AX10" s="265"/>
      <c r="AY10" s="18"/>
    </row>
    <row r="11" customFormat="false" ht="19.9" hidden="false" customHeight="false" outlineLevel="0" collapsed="false">
      <c r="A11" s="266" t="s">
        <v>69</v>
      </c>
      <c r="B11" s="267" t="n">
        <v>3</v>
      </c>
      <c r="C11" s="268" t="n">
        <v>493</v>
      </c>
      <c r="D11" s="272" t="n">
        <v>154</v>
      </c>
      <c r="E11" s="272" t="n">
        <v>198</v>
      </c>
      <c r="F11" s="272" t="n">
        <v>136</v>
      </c>
      <c r="G11" s="272" t="n">
        <v>150</v>
      </c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75" t="n">
        <f aca="false">SUM(C11:AR11)</f>
        <v>1131</v>
      </c>
      <c r="AT11" s="275" t="n">
        <f aca="false">AVERAGE(C11:AR11)</f>
        <v>226.2</v>
      </c>
      <c r="AU11" s="276" t="n">
        <f aca="false">AS11/B11</f>
        <v>377</v>
      </c>
      <c r="AV11" s="278" t="n">
        <f aca="false">AU11/1000</f>
        <v>0.377</v>
      </c>
      <c r="AW11" s="265" t="n">
        <v>5</v>
      </c>
      <c r="AX11" s="265" t="n">
        <f aca="false">AS11/AW11</f>
        <v>226.2</v>
      </c>
      <c r="AY11" s="283" t="n">
        <f aca="false">AW11/B11</f>
        <v>1.66666666666667</v>
      </c>
    </row>
    <row r="12" customFormat="false" ht="19.7" hidden="false" customHeight="false" outlineLevel="0" collapsed="false">
      <c r="A12" s="207" t="s">
        <v>473</v>
      </c>
      <c r="B12" s="267"/>
      <c r="C12" s="217" t="n">
        <v>44039</v>
      </c>
      <c r="D12" s="217" t="n">
        <v>44041</v>
      </c>
      <c r="E12" s="217" t="n">
        <v>44043</v>
      </c>
      <c r="F12" s="217" t="n">
        <v>44047</v>
      </c>
      <c r="G12" s="217" t="n">
        <v>44054</v>
      </c>
      <c r="H12" s="217" t="n">
        <v>44057</v>
      </c>
      <c r="I12" s="217" t="n">
        <v>44059</v>
      </c>
      <c r="J12" s="217" t="n">
        <v>44063</v>
      </c>
      <c r="K12" s="217" t="n">
        <v>44074</v>
      </c>
      <c r="L12" s="217" t="n">
        <v>44094</v>
      </c>
      <c r="M12" s="217" t="n">
        <v>44095</v>
      </c>
      <c r="N12" s="217" t="n">
        <v>44103</v>
      </c>
      <c r="O12" s="217" t="n">
        <v>44103</v>
      </c>
      <c r="P12" s="217" t="n">
        <v>44103</v>
      </c>
      <c r="Q12" s="217" t="n">
        <v>44106</v>
      </c>
      <c r="R12" s="217" t="n">
        <v>44122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65"/>
      <c r="AX12" s="265"/>
      <c r="AY12" s="18"/>
    </row>
    <row r="13" customFormat="false" ht="19.9" hidden="false" customHeight="false" outlineLevel="0" collapsed="false">
      <c r="A13" s="266" t="s">
        <v>474</v>
      </c>
      <c r="B13" s="267" t="n">
        <v>4</v>
      </c>
      <c r="C13" s="284" t="n">
        <v>675</v>
      </c>
      <c r="D13" s="273" t="n">
        <v>711</v>
      </c>
      <c r="E13" s="279" t="n">
        <v>819</v>
      </c>
      <c r="F13" s="273" t="n">
        <v>777</v>
      </c>
      <c r="G13" s="270" t="n">
        <v>1001</v>
      </c>
      <c r="H13" s="269" t="n">
        <v>576</v>
      </c>
      <c r="I13" s="273" t="n">
        <v>708</v>
      </c>
      <c r="J13" s="270" t="n">
        <v>1060</v>
      </c>
      <c r="K13" s="274" t="n">
        <v>295</v>
      </c>
      <c r="L13" s="269" t="n">
        <v>593</v>
      </c>
      <c r="M13" s="274" t="n">
        <v>238</v>
      </c>
      <c r="N13" s="274" t="n">
        <v>210</v>
      </c>
      <c r="O13" s="268" t="n">
        <v>469</v>
      </c>
      <c r="P13" s="272" t="n">
        <v>185</v>
      </c>
      <c r="Q13" s="271" t="n">
        <v>328</v>
      </c>
      <c r="R13" s="271" t="n">
        <v>336</v>
      </c>
      <c r="S13" s="275"/>
      <c r="T13" s="275"/>
      <c r="U13" s="275"/>
      <c r="V13" s="275"/>
      <c r="W13" s="275"/>
      <c r="X13" s="275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75" t="n">
        <f aca="false">SUM(C13:AR13)</f>
        <v>8981</v>
      </c>
      <c r="AT13" s="275" t="n">
        <f aca="false">AVERAGE(C13:AR13)</f>
        <v>561.3125</v>
      </c>
      <c r="AU13" s="276" t="n">
        <f aca="false">AS13/B13</f>
        <v>2245.25</v>
      </c>
      <c r="AV13" s="277" t="n">
        <f aca="false">AU13/1000</f>
        <v>2.24525</v>
      </c>
      <c r="AW13" s="265" t="n">
        <v>16</v>
      </c>
      <c r="AX13" s="265" t="n">
        <f aca="false">AS13/AW13</f>
        <v>561.3125</v>
      </c>
      <c r="AY13" s="18" t="n">
        <f aca="false">AW13/B13</f>
        <v>4</v>
      </c>
    </row>
    <row r="14" customFormat="false" ht="19.7" hidden="false" customHeight="false" outlineLevel="0" collapsed="false">
      <c r="A14" s="207" t="s">
        <v>475</v>
      </c>
      <c r="B14" s="267"/>
      <c r="C14" s="217" t="n">
        <v>44033</v>
      </c>
      <c r="D14" s="217" t="n">
        <v>44033</v>
      </c>
      <c r="E14" s="217" t="n">
        <v>44033</v>
      </c>
      <c r="F14" s="217" t="n">
        <v>44036</v>
      </c>
      <c r="G14" s="217" t="n">
        <v>44036</v>
      </c>
      <c r="H14" s="217" t="n">
        <v>44039</v>
      </c>
      <c r="I14" s="217" t="n">
        <v>44041</v>
      </c>
      <c r="J14" s="217" t="n">
        <v>44041</v>
      </c>
      <c r="K14" s="217" t="n">
        <v>44041</v>
      </c>
      <c r="L14" s="217" t="n">
        <v>44041</v>
      </c>
      <c r="M14" s="217" t="n">
        <v>44041</v>
      </c>
      <c r="N14" s="217" t="n">
        <v>44041</v>
      </c>
      <c r="O14" s="217" t="n">
        <v>44041</v>
      </c>
      <c r="P14" s="217" t="n">
        <v>44064</v>
      </c>
      <c r="Q14" s="217" t="n">
        <v>44064</v>
      </c>
      <c r="R14" s="217" t="n">
        <v>44078</v>
      </c>
      <c r="S14" s="217" t="n">
        <v>44078</v>
      </c>
      <c r="T14" s="217" t="n">
        <v>44088</v>
      </c>
      <c r="U14" s="217" t="n">
        <v>44088</v>
      </c>
      <c r="V14" s="217" t="n">
        <v>44088</v>
      </c>
      <c r="W14" s="217" t="n">
        <v>44088</v>
      </c>
      <c r="X14" s="217" t="n">
        <v>44095</v>
      </c>
      <c r="Y14" s="217" t="n">
        <v>44095</v>
      </c>
      <c r="Z14" s="217" t="n">
        <v>44095</v>
      </c>
      <c r="AA14" s="217" t="n">
        <v>44095</v>
      </c>
      <c r="AB14" s="217" t="n">
        <v>44095</v>
      </c>
      <c r="AC14" s="217" t="n">
        <v>44097</v>
      </c>
      <c r="AD14" s="217" t="n">
        <v>44097</v>
      </c>
      <c r="AE14" s="217" t="n">
        <v>44097</v>
      </c>
      <c r="AF14" s="217" t="n">
        <v>44103</v>
      </c>
      <c r="AG14" s="217" t="n">
        <v>44103</v>
      </c>
      <c r="AH14" s="217" t="n">
        <v>44103</v>
      </c>
      <c r="AI14" s="217" t="n">
        <v>44103</v>
      </c>
      <c r="AJ14" s="217" t="n">
        <v>44103</v>
      </c>
      <c r="AK14" s="217" t="n">
        <v>44103</v>
      </c>
      <c r="AL14" s="217" t="n">
        <v>44103</v>
      </c>
      <c r="AM14" s="217" t="n">
        <v>44106</v>
      </c>
      <c r="AN14" s="217" t="n">
        <v>44106</v>
      </c>
      <c r="AO14" s="217" t="n">
        <v>44106</v>
      </c>
      <c r="AP14" s="217" t="n">
        <v>44106</v>
      </c>
      <c r="AQ14" s="217" t="n">
        <v>44106</v>
      </c>
      <c r="AR14" s="217" t="n">
        <v>44115</v>
      </c>
      <c r="AS14" s="24"/>
      <c r="AT14" s="24"/>
      <c r="AU14" s="24"/>
      <c r="AV14" s="24"/>
      <c r="AW14" s="265"/>
      <c r="AX14" s="265"/>
      <c r="AY14" s="18"/>
    </row>
    <row r="15" customFormat="false" ht="19.9" hidden="false" customHeight="false" outlineLevel="0" collapsed="false">
      <c r="A15" s="266" t="s">
        <v>476</v>
      </c>
      <c r="B15" s="267" t="n">
        <v>15</v>
      </c>
      <c r="C15" s="271" t="n">
        <v>355</v>
      </c>
      <c r="D15" s="271" t="n">
        <v>383</v>
      </c>
      <c r="E15" s="271" t="n">
        <v>320</v>
      </c>
      <c r="F15" s="269" t="n">
        <v>550</v>
      </c>
      <c r="G15" s="269" t="n">
        <v>557</v>
      </c>
      <c r="H15" s="280" t="n">
        <v>659</v>
      </c>
      <c r="I15" s="280" t="n">
        <v>604</v>
      </c>
      <c r="J15" s="268" t="n">
        <v>488</v>
      </c>
      <c r="K15" s="269" t="n">
        <v>529</v>
      </c>
      <c r="L15" s="280" t="n">
        <v>686</v>
      </c>
      <c r="M15" s="268" t="n">
        <v>406</v>
      </c>
      <c r="N15" s="280" t="n">
        <v>626</v>
      </c>
      <c r="O15" s="269" t="n">
        <v>543</v>
      </c>
      <c r="P15" s="280" t="n">
        <v>634</v>
      </c>
      <c r="Q15" s="269" t="n">
        <v>532</v>
      </c>
      <c r="R15" s="273" t="n">
        <v>791</v>
      </c>
      <c r="S15" s="268" t="n">
        <v>493</v>
      </c>
      <c r="T15" s="268" t="n">
        <v>445</v>
      </c>
      <c r="U15" s="274" t="n">
        <v>283</v>
      </c>
      <c r="V15" s="274" t="n">
        <v>242</v>
      </c>
      <c r="W15" s="271" t="n">
        <v>381</v>
      </c>
      <c r="X15" s="272" t="n">
        <v>131</v>
      </c>
      <c r="Y15" s="274" t="n">
        <v>283</v>
      </c>
      <c r="Z15" s="268" t="n">
        <v>423</v>
      </c>
      <c r="AA15" s="271" t="n">
        <v>325</v>
      </c>
      <c r="AB15" s="274" t="n">
        <v>256</v>
      </c>
      <c r="AC15" s="268" t="n">
        <v>420</v>
      </c>
      <c r="AD15" s="271" t="n">
        <v>350</v>
      </c>
      <c r="AE15" s="271" t="n">
        <v>390</v>
      </c>
      <c r="AF15" s="274" t="n">
        <v>200</v>
      </c>
      <c r="AG15" s="274" t="n">
        <v>297</v>
      </c>
      <c r="AH15" s="272" t="n">
        <v>164</v>
      </c>
      <c r="AI15" s="272" t="n">
        <v>171</v>
      </c>
      <c r="AJ15" s="268" t="n">
        <v>438</v>
      </c>
      <c r="AK15" s="272" t="n">
        <v>184</v>
      </c>
      <c r="AL15" s="274" t="n">
        <v>226</v>
      </c>
      <c r="AM15" s="272" t="n">
        <v>134</v>
      </c>
      <c r="AN15" s="274" t="n">
        <v>245</v>
      </c>
      <c r="AO15" s="274" t="n">
        <v>279</v>
      </c>
      <c r="AP15" s="272" t="n">
        <v>159</v>
      </c>
      <c r="AQ15" s="274" t="n">
        <v>273</v>
      </c>
      <c r="AR15" s="274" t="n">
        <v>223</v>
      </c>
      <c r="AS15" s="275" t="n">
        <f aca="false">SUM(C15:AR15)</f>
        <v>16078</v>
      </c>
      <c r="AT15" s="275" t="n">
        <f aca="false">AVERAGE(C15:AR15)</f>
        <v>382.809523809524</v>
      </c>
      <c r="AU15" s="276" t="n">
        <f aca="false">(AS15+AS17+AS19)/B15</f>
        <v>2564.2</v>
      </c>
      <c r="AV15" s="277" t="n">
        <f aca="false">AU15/1000</f>
        <v>2.5642</v>
      </c>
      <c r="AW15" s="265" t="n">
        <v>90</v>
      </c>
      <c r="AX15" s="265" t="n">
        <f aca="false">(AS15+AS17)/AW15</f>
        <v>409.222222222222</v>
      </c>
      <c r="AY15" s="283" t="n">
        <f aca="false">AW15/B15</f>
        <v>6</v>
      </c>
      <c r="AZ15" s="232" t="n">
        <f aca="false">AVERAGE(C15:AL15,C17:AK17)</f>
        <v>479.267605633803</v>
      </c>
      <c r="BA15" s="232" t="n">
        <f aca="false">MAX(C15:AM15,C17:AK17)</f>
        <v>1110</v>
      </c>
    </row>
    <row r="16" customFormat="false" ht="19.7" hidden="false" customHeight="false" outlineLevel="0" collapsed="false">
      <c r="A16" s="207" t="s">
        <v>475</v>
      </c>
      <c r="B16" s="267"/>
      <c r="C16" s="285" t="n">
        <v>44047</v>
      </c>
      <c r="D16" s="285" t="n">
        <v>44047</v>
      </c>
      <c r="E16" s="285" t="n">
        <v>44053</v>
      </c>
      <c r="F16" s="285" t="n">
        <v>44053</v>
      </c>
      <c r="G16" s="285" t="n">
        <v>44053</v>
      </c>
      <c r="H16" s="217" t="n">
        <v>44054</v>
      </c>
      <c r="I16" s="217" t="n">
        <v>44054</v>
      </c>
      <c r="J16" s="217" t="n">
        <v>44054</v>
      </c>
      <c r="K16" s="217" t="n">
        <v>44055</v>
      </c>
      <c r="L16" s="281" t="n">
        <v>44057</v>
      </c>
      <c r="M16" s="217" t="n">
        <v>44059</v>
      </c>
      <c r="N16" s="217" t="n">
        <v>44059</v>
      </c>
      <c r="O16" s="217" t="n">
        <v>44059</v>
      </c>
      <c r="P16" s="217" t="n">
        <v>44064</v>
      </c>
      <c r="Q16" s="217" t="n">
        <v>44064</v>
      </c>
      <c r="R16" s="217" t="n">
        <v>44078</v>
      </c>
      <c r="S16" s="217" t="n">
        <v>44078</v>
      </c>
      <c r="T16" s="217" t="n">
        <v>44088</v>
      </c>
      <c r="U16" s="217" t="n">
        <v>44088</v>
      </c>
      <c r="V16" s="217" t="n">
        <v>44088</v>
      </c>
      <c r="W16" s="217" t="n">
        <v>44094</v>
      </c>
      <c r="X16" s="217" t="n">
        <v>44095</v>
      </c>
      <c r="Y16" s="217" t="n">
        <v>44095</v>
      </c>
      <c r="Z16" s="217" t="n">
        <v>44095</v>
      </c>
      <c r="AA16" s="217" t="n">
        <v>44095</v>
      </c>
      <c r="AB16" s="217" t="n">
        <v>44095</v>
      </c>
      <c r="AC16" s="217" t="n">
        <v>44103</v>
      </c>
      <c r="AD16" s="217" t="n">
        <v>44103</v>
      </c>
      <c r="AE16" s="217" t="n">
        <v>44103</v>
      </c>
      <c r="AF16" s="217" t="n">
        <v>44103</v>
      </c>
      <c r="AG16" s="217" t="n">
        <v>44103</v>
      </c>
      <c r="AH16" s="217" t="n">
        <v>44103</v>
      </c>
      <c r="AI16" s="217" t="n">
        <v>44103</v>
      </c>
      <c r="AJ16" s="217" t="n">
        <v>44103</v>
      </c>
      <c r="AK16" s="217" t="n">
        <v>44103</v>
      </c>
      <c r="AL16" s="217" t="n">
        <v>44106</v>
      </c>
      <c r="AM16" s="217" t="n">
        <v>44106</v>
      </c>
      <c r="AN16" s="217" t="n">
        <v>44106</v>
      </c>
      <c r="AO16" s="217" t="n">
        <v>44106</v>
      </c>
      <c r="AP16" s="217" t="n">
        <v>44106</v>
      </c>
      <c r="AQ16" s="217" t="n">
        <v>44115</v>
      </c>
      <c r="AR16" s="217" t="n">
        <v>44115</v>
      </c>
      <c r="AS16" s="24"/>
      <c r="AT16" s="286" t="n">
        <f aca="false">AVERAGE(C15:AR15,C17:AR17,C19:D19)</f>
        <v>436.395348837209</v>
      </c>
      <c r="AU16" s="24"/>
      <c r="AV16" s="24"/>
      <c r="AW16" s="265"/>
      <c r="AX16" s="265"/>
      <c r="AY16" s="18"/>
    </row>
    <row r="17" customFormat="false" ht="19.9" hidden="false" customHeight="false" outlineLevel="0" collapsed="false">
      <c r="A17" s="266" t="s">
        <v>476</v>
      </c>
      <c r="B17" s="267"/>
      <c r="C17" s="287" t="n">
        <v>987</v>
      </c>
      <c r="D17" s="270" t="n">
        <v>1045</v>
      </c>
      <c r="E17" s="270" t="n">
        <v>1110</v>
      </c>
      <c r="F17" s="282" t="n">
        <v>978</v>
      </c>
      <c r="G17" s="280" t="n">
        <v>609</v>
      </c>
      <c r="H17" s="273" t="n">
        <v>749</v>
      </c>
      <c r="I17" s="282" t="n">
        <v>911</v>
      </c>
      <c r="J17" s="280" t="n">
        <v>746</v>
      </c>
      <c r="K17" s="270" t="n">
        <v>1045</v>
      </c>
      <c r="L17" s="279" t="n">
        <v>832</v>
      </c>
      <c r="M17" s="273" t="n">
        <v>794</v>
      </c>
      <c r="N17" s="273" t="n">
        <v>754</v>
      </c>
      <c r="O17" s="279" t="n">
        <v>893</v>
      </c>
      <c r="P17" s="273" t="n">
        <v>715</v>
      </c>
      <c r="Q17" s="269" t="n">
        <v>547</v>
      </c>
      <c r="R17" s="269" t="n">
        <v>543</v>
      </c>
      <c r="S17" s="279" t="n">
        <v>852</v>
      </c>
      <c r="T17" s="272" t="n">
        <v>191</v>
      </c>
      <c r="U17" s="274" t="n">
        <v>281</v>
      </c>
      <c r="V17" s="271" t="n">
        <v>305</v>
      </c>
      <c r="W17" s="274" t="n">
        <v>289</v>
      </c>
      <c r="X17" s="274" t="n">
        <v>243</v>
      </c>
      <c r="Y17" s="271" t="n">
        <v>313</v>
      </c>
      <c r="Z17" s="272" t="n">
        <v>143</v>
      </c>
      <c r="AA17" s="271" t="n">
        <v>334</v>
      </c>
      <c r="AB17" s="280" t="n">
        <v>605</v>
      </c>
      <c r="AC17" s="271" t="n">
        <v>343</v>
      </c>
      <c r="AD17" s="274" t="n">
        <v>229</v>
      </c>
      <c r="AE17" s="271" t="n">
        <v>321</v>
      </c>
      <c r="AF17" s="274" t="n">
        <v>247</v>
      </c>
      <c r="AG17" s="271" t="n">
        <v>356</v>
      </c>
      <c r="AH17" s="272" t="n">
        <v>131</v>
      </c>
      <c r="AI17" s="274" t="n">
        <v>240</v>
      </c>
      <c r="AJ17" s="274" t="n">
        <v>238</v>
      </c>
      <c r="AK17" s="271" t="n">
        <v>344</v>
      </c>
      <c r="AL17" s="272" t="n">
        <v>165</v>
      </c>
      <c r="AM17" s="274" t="n">
        <v>245</v>
      </c>
      <c r="AN17" s="274" t="n">
        <v>285</v>
      </c>
      <c r="AO17" s="274" t="n">
        <v>238</v>
      </c>
      <c r="AP17" s="272" t="n">
        <v>100</v>
      </c>
      <c r="AQ17" s="274" t="n">
        <v>234</v>
      </c>
      <c r="AR17" s="274" t="n">
        <v>222</v>
      </c>
      <c r="AS17" s="275" t="n">
        <f aca="false">SUM(C17:AR17)</f>
        <v>20752</v>
      </c>
      <c r="AT17" s="275" t="n">
        <f aca="false">AVERAGE(C17:AR17)</f>
        <v>494.095238095238</v>
      </c>
      <c r="AU17" s="24"/>
      <c r="AV17" s="24"/>
      <c r="AW17" s="265"/>
      <c r="AX17" s="265"/>
      <c r="AY17" s="18"/>
    </row>
    <row r="18" s="1" customFormat="true" ht="19.7" hidden="false" customHeight="false" outlineLevel="0" collapsed="false">
      <c r="A18" s="207" t="s">
        <v>475</v>
      </c>
      <c r="B18" s="267"/>
      <c r="C18" s="217" t="n">
        <v>44122</v>
      </c>
      <c r="D18" s="217" t="n">
        <v>44122</v>
      </c>
      <c r="E18" s="217" t="n">
        <v>44139</v>
      </c>
      <c r="F18" s="217" t="n">
        <v>44139</v>
      </c>
      <c r="G18" s="217" t="n">
        <v>44139</v>
      </c>
      <c r="H18" s="217" t="n">
        <v>44139</v>
      </c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65"/>
      <c r="AT18" s="265"/>
      <c r="AU18" s="265"/>
      <c r="AV18" s="265"/>
      <c r="AW18" s="265"/>
      <c r="AX18" s="265"/>
      <c r="AY18" s="18"/>
    </row>
    <row r="19" customFormat="false" ht="19.9" hidden="false" customHeight="false" outlineLevel="0" collapsed="false">
      <c r="A19" s="266" t="s">
        <v>476</v>
      </c>
      <c r="B19" s="267"/>
      <c r="C19" s="268" t="n">
        <v>400</v>
      </c>
      <c r="D19" s="271" t="n">
        <v>300</v>
      </c>
      <c r="E19" s="274" t="n">
        <v>250</v>
      </c>
      <c r="F19" s="272" t="n">
        <v>124</v>
      </c>
      <c r="G19" s="271" t="n">
        <v>347</v>
      </c>
      <c r="H19" s="274" t="n">
        <v>212</v>
      </c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 t="n">
        <f aca="false">SUM(C19:AR19)</f>
        <v>1633</v>
      </c>
      <c r="AT19" s="275" t="n">
        <f aca="false">AVERAGE(C19:AR19)</f>
        <v>272.166666666667</v>
      </c>
      <c r="AU19" s="24"/>
      <c r="AV19" s="24"/>
      <c r="AW19" s="265"/>
      <c r="AX19" s="265"/>
      <c r="AY19" s="18"/>
    </row>
    <row r="20" customFormat="false" ht="19.7" hidden="false" customHeight="false" outlineLevel="0" collapsed="false">
      <c r="A20" s="207" t="s">
        <v>477</v>
      </c>
      <c r="B20" s="267"/>
      <c r="C20" s="217" t="n">
        <v>44036</v>
      </c>
      <c r="D20" s="217" t="n">
        <v>44041</v>
      </c>
      <c r="E20" s="217" t="n">
        <v>44045</v>
      </c>
      <c r="F20" s="281" t="n">
        <v>44051</v>
      </c>
      <c r="G20" s="217" t="n">
        <v>44054</v>
      </c>
      <c r="H20" s="217" t="n">
        <v>44057</v>
      </c>
      <c r="I20" s="217" t="n">
        <v>44057</v>
      </c>
      <c r="J20" s="217" t="n">
        <v>44059</v>
      </c>
      <c r="K20" s="217" t="n">
        <v>44059</v>
      </c>
      <c r="L20" s="217" t="n">
        <v>44064</v>
      </c>
      <c r="M20" s="217" t="n">
        <v>44069</v>
      </c>
      <c r="N20" s="217" t="n">
        <v>44069</v>
      </c>
      <c r="O20" s="217" t="n">
        <v>44088</v>
      </c>
      <c r="P20" s="217" t="n">
        <v>44088</v>
      </c>
      <c r="Q20" s="217" t="n">
        <v>44088</v>
      </c>
      <c r="R20" s="217" t="n">
        <v>44091</v>
      </c>
      <c r="S20" s="217" t="n">
        <v>44094</v>
      </c>
      <c r="T20" s="217" t="n">
        <v>44103</v>
      </c>
      <c r="U20" s="217" t="n">
        <v>44103</v>
      </c>
      <c r="V20" s="217" t="n">
        <v>44103</v>
      </c>
      <c r="W20" s="217" t="n">
        <v>44106</v>
      </c>
      <c r="X20" s="217" t="n">
        <v>44106</v>
      </c>
      <c r="Y20" s="217" t="n">
        <v>44106</v>
      </c>
      <c r="Z20" s="217" t="n">
        <v>44106</v>
      </c>
      <c r="AA20" s="217" t="n">
        <v>44106</v>
      </c>
      <c r="AB20" s="217" t="n">
        <v>44106</v>
      </c>
      <c r="AC20" s="217" t="n">
        <v>44106</v>
      </c>
      <c r="AD20" s="217" t="n">
        <v>44106</v>
      </c>
      <c r="AE20" s="217" t="n">
        <v>44106</v>
      </c>
      <c r="AF20" s="217" t="n">
        <v>44106</v>
      </c>
      <c r="AG20" s="217" t="n">
        <v>44106</v>
      </c>
      <c r="AH20" s="217" t="n">
        <v>44115</v>
      </c>
      <c r="AI20" s="217" t="n">
        <v>44122</v>
      </c>
      <c r="AJ20" s="217" t="n">
        <v>44122</v>
      </c>
      <c r="AK20" s="217" t="n">
        <v>44139</v>
      </c>
      <c r="AL20" s="217" t="n">
        <v>44139</v>
      </c>
      <c r="AM20" s="217" t="n">
        <v>44139</v>
      </c>
      <c r="AN20" s="217" t="n">
        <v>44139</v>
      </c>
      <c r="AO20" s="217" t="n">
        <v>44139</v>
      </c>
      <c r="AP20" s="217" t="n">
        <v>44139</v>
      </c>
      <c r="AQ20" s="24"/>
      <c r="AR20" s="24"/>
      <c r="AS20" s="24"/>
      <c r="AT20" s="24"/>
      <c r="AU20" s="24"/>
      <c r="AV20" s="24"/>
      <c r="AW20" s="265"/>
      <c r="AX20" s="265"/>
      <c r="AY20" s="18"/>
    </row>
    <row r="21" customFormat="false" ht="38.55" hidden="false" customHeight="false" outlineLevel="0" collapsed="false">
      <c r="A21" s="266" t="s">
        <v>478</v>
      </c>
      <c r="B21" s="267" t="n">
        <v>8</v>
      </c>
      <c r="C21" s="284" t="n">
        <v>620</v>
      </c>
      <c r="D21" s="268" t="n">
        <v>444</v>
      </c>
      <c r="E21" s="279" t="n">
        <v>811</v>
      </c>
      <c r="F21" s="280" t="n">
        <v>653</v>
      </c>
      <c r="G21" s="279" t="n">
        <v>841</v>
      </c>
      <c r="H21" s="269" t="n">
        <v>552</v>
      </c>
      <c r="I21" s="282" t="n">
        <v>946</v>
      </c>
      <c r="J21" s="273" t="n">
        <v>733</v>
      </c>
      <c r="K21" s="280" t="n">
        <v>682</v>
      </c>
      <c r="L21" s="268" t="n">
        <v>421</v>
      </c>
      <c r="M21" s="269" t="n">
        <v>529</v>
      </c>
      <c r="N21" s="273" t="n">
        <v>701</v>
      </c>
      <c r="O21" s="271" t="n">
        <v>387</v>
      </c>
      <c r="P21" s="271" t="n">
        <v>374</v>
      </c>
      <c r="Q21" s="271" t="n">
        <v>341</v>
      </c>
      <c r="R21" s="268" t="n">
        <v>465</v>
      </c>
      <c r="S21" s="268" t="n">
        <v>457</v>
      </c>
      <c r="T21" s="274" t="n">
        <v>256</v>
      </c>
      <c r="U21" s="271" t="n">
        <v>323</v>
      </c>
      <c r="V21" s="271" t="n">
        <v>398</v>
      </c>
      <c r="W21" s="272" t="n">
        <v>193</v>
      </c>
      <c r="X21" s="272" t="n">
        <v>198</v>
      </c>
      <c r="Y21" s="268" t="n">
        <v>496</v>
      </c>
      <c r="Z21" s="274" t="n">
        <v>287</v>
      </c>
      <c r="AA21" s="268" t="n">
        <v>463</v>
      </c>
      <c r="AB21" s="268" t="n">
        <v>441</v>
      </c>
      <c r="AC21" s="271" t="n">
        <v>394</v>
      </c>
      <c r="AD21" s="268" t="n">
        <v>427</v>
      </c>
      <c r="AE21" s="274" t="n">
        <v>250</v>
      </c>
      <c r="AF21" s="271" t="n">
        <v>332</v>
      </c>
      <c r="AG21" s="268" t="n">
        <v>426</v>
      </c>
      <c r="AH21" s="272" t="n">
        <v>154</v>
      </c>
      <c r="AI21" s="274" t="n">
        <v>223</v>
      </c>
      <c r="AJ21" s="268" t="n">
        <v>485</v>
      </c>
      <c r="AK21" s="274" t="n">
        <v>250</v>
      </c>
      <c r="AL21" s="271" t="n">
        <v>367</v>
      </c>
      <c r="AM21" s="274" t="n">
        <v>279</v>
      </c>
      <c r="AN21" s="274" t="n">
        <v>240</v>
      </c>
      <c r="AO21" s="274" t="n">
        <v>271</v>
      </c>
      <c r="AP21" s="274" t="n">
        <v>244</v>
      </c>
      <c r="AQ21" s="24"/>
      <c r="AR21" s="24"/>
      <c r="AS21" s="275" t="n">
        <f aca="false">SUM(C21:AR21)</f>
        <v>17354</v>
      </c>
      <c r="AT21" s="275" t="n">
        <f aca="false">AVERAGE(C21:AR21)</f>
        <v>433.85</v>
      </c>
      <c r="AU21" s="276" t="n">
        <f aca="false">AS21/B21</f>
        <v>2169.25</v>
      </c>
      <c r="AV21" s="277" t="n">
        <f aca="false">AU21/1000</f>
        <v>2.16925</v>
      </c>
      <c r="AW21" s="265" t="n">
        <v>40</v>
      </c>
      <c r="AX21" s="265" t="n">
        <f aca="false">AS21/AW21</f>
        <v>433.85</v>
      </c>
      <c r="AY21" s="18" t="n">
        <f aca="false">AW21/B21</f>
        <v>5</v>
      </c>
      <c r="AZ21" s="232" t="n">
        <f aca="false">AVERAGE(C21:V21)</f>
        <v>546.7</v>
      </c>
      <c r="BA21" s="232" t="n">
        <f aca="false">MAX(C21:V21)</f>
        <v>946</v>
      </c>
    </row>
    <row r="22" customFormat="false" ht="19.7" hidden="false" customHeight="false" outlineLevel="0" collapsed="false">
      <c r="A22" s="207" t="s">
        <v>479</v>
      </c>
      <c r="B22" s="267"/>
      <c r="C22" s="217" t="n">
        <v>44041</v>
      </c>
      <c r="D22" s="217" t="n">
        <v>44045</v>
      </c>
      <c r="E22" s="217" t="n">
        <v>44047</v>
      </c>
      <c r="F22" s="217" t="n">
        <v>44066</v>
      </c>
      <c r="G22" s="217" t="n">
        <v>44066</v>
      </c>
      <c r="H22" s="217" t="n">
        <v>44074</v>
      </c>
      <c r="I22" s="217" t="n">
        <v>44074</v>
      </c>
      <c r="J22" s="217" t="n">
        <v>44078</v>
      </c>
      <c r="K22" s="217" t="n">
        <v>44081</v>
      </c>
      <c r="L22" s="217" t="n">
        <v>44081</v>
      </c>
      <c r="M22" s="217" t="n">
        <v>44088</v>
      </c>
      <c r="N22" s="217" t="n">
        <v>44088</v>
      </c>
      <c r="O22" s="217" t="n">
        <v>44088</v>
      </c>
      <c r="P22" s="217" t="n">
        <v>44088</v>
      </c>
      <c r="Q22" s="281" t="n">
        <v>44091</v>
      </c>
      <c r="R22" s="217" t="n">
        <v>44095</v>
      </c>
      <c r="S22" s="217" t="n">
        <v>44106</v>
      </c>
      <c r="T22" s="217" t="n">
        <v>44122</v>
      </c>
      <c r="U22" s="217" t="n">
        <v>44122</v>
      </c>
      <c r="V22" s="217" t="n">
        <v>44122</v>
      </c>
      <c r="W22" s="217" t="n">
        <v>44139</v>
      </c>
      <c r="X22" s="217" t="n">
        <v>44139</v>
      </c>
      <c r="Y22" s="217" t="n">
        <v>44139</v>
      </c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65"/>
      <c r="AX22" s="265"/>
      <c r="AY22" s="18"/>
    </row>
    <row r="23" customFormat="false" ht="19.9" hidden="false" customHeight="false" outlineLevel="0" collapsed="false">
      <c r="A23" s="266" t="s">
        <v>55</v>
      </c>
      <c r="B23" s="267" t="n">
        <v>3</v>
      </c>
      <c r="C23" s="280" t="n">
        <v>641</v>
      </c>
      <c r="D23" s="269" t="n">
        <v>564</v>
      </c>
      <c r="E23" s="279" t="n">
        <v>827</v>
      </c>
      <c r="F23" s="268" t="n">
        <v>498</v>
      </c>
      <c r="G23" s="269" t="n">
        <v>528</v>
      </c>
      <c r="H23" s="271" t="n">
        <v>357</v>
      </c>
      <c r="I23" s="268" t="n">
        <v>403</v>
      </c>
      <c r="J23" s="274" t="n">
        <v>295</v>
      </c>
      <c r="K23" s="274" t="n">
        <v>248</v>
      </c>
      <c r="L23" s="273" t="n">
        <v>764</v>
      </c>
      <c r="M23" s="271" t="n">
        <v>325</v>
      </c>
      <c r="N23" s="274" t="n">
        <v>283</v>
      </c>
      <c r="O23" s="271" t="n">
        <v>356</v>
      </c>
      <c r="P23" s="271" t="n">
        <v>311</v>
      </c>
      <c r="Q23" s="271" t="n">
        <v>302</v>
      </c>
      <c r="R23" s="271" t="n">
        <v>310</v>
      </c>
      <c r="S23" s="274" t="n">
        <v>285</v>
      </c>
      <c r="T23" s="272" t="n">
        <v>177</v>
      </c>
      <c r="U23" s="274" t="n">
        <v>270</v>
      </c>
      <c r="V23" s="274" t="n">
        <v>272</v>
      </c>
      <c r="W23" s="274" t="n">
        <v>250</v>
      </c>
      <c r="X23" s="274" t="n">
        <v>251</v>
      </c>
      <c r="Y23" s="274" t="n">
        <v>253</v>
      </c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75" t="n">
        <f aca="false">SUM(C23:AR23)</f>
        <v>8770</v>
      </c>
      <c r="AT23" s="275" t="n">
        <f aca="false">AVERAGE(C23:AR23)</f>
        <v>381.304347826087</v>
      </c>
      <c r="AU23" s="276" t="n">
        <f aca="false">AS23/B23</f>
        <v>2923.33333333333</v>
      </c>
      <c r="AV23" s="277" t="n">
        <f aca="false">AU23/1000</f>
        <v>2.92333333333333</v>
      </c>
      <c r="AW23" s="265" t="n">
        <v>23</v>
      </c>
      <c r="AX23" s="265" t="n">
        <f aca="false">AS23/AW23</f>
        <v>381.304347826087</v>
      </c>
      <c r="AY23" s="283" t="n">
        <f aca="false">AW23/B23</f>
        <v>7.66666666666667</v>
      </c>
    </row>
    <row r="24" customFormat="false" ht="19.7" hidden="false" customHeight="false" outlineLevel="0" collapsed="false">
      <c r="A24" s="207" t="s">
        <v>480</v>
      </c>
      <c r="B24" s="267"/>
      <c r="C24" s="217" t="n">
        <v>44036</v>
      </c>
      <c r="D24" s="217" t="n">
        <v>44047</v>
      </c>
      <c r="E24" s="217" t="n">
        <v>44059</v>
      </c>
      <c r="F24" s="217" t="n">
        <v>44064</v>
      </c>
      <c r="G24" s="217" t="n">
        <v>44069</v>
      </c>
      <c r="H24" s="217" t="n">
        <v>44069</v>
      </c>
      <c r="I24" s="217" t="n">
        <v>44074</v>
      </c>
      <c r="J24" s="217" t="n">
        <v>44074</v>
      </c>
      <c r="K24" s="217" t="n">
        <v>44078</v>
      </c>
      <c r="L24" s="217" t="n">
        <v>44078</v>
      </c>
      <c r="M24" s="217" t="n">
        <v>44094</v>
      </c>
      <c r="N24" s="217" t="n">
        <v>44103</v>
      </c>
      <c r="O24" s="217" t="n">
        <v>44103</v>
      </c>
      <c r="P24" s="217" t="n">
        <v>44103</v>
      </c>
      <c r="Q24" s="217" t="n">
        <v>44106</v>
      </c>
      <c r="R24" s="217" t="n">
        <v>44115</v>
      </c>
      <c r="S24" s="217" t="n">
        <v>44122</v>
      </c>
      <c r="T24" s="217" t="n">
        <v>44122</v>
      </c>
      <c r="U24" s="217" t="n">
        <v>44139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65"/>
      <c r="AX24" s="265"/>
      <c r="AY24" s="18"/>
    </row>
    <row r="25" customFormat="false" ht="19.9" hidden="false" customHeight="false" outlineLevel="0" collapsed="false">
      <c r="A25" s="266" t="s">
        <v>412</v>
      </c>
      <c r="B25" s="267" t="n">
        <v>4</v>
      </c>
      <c r="C25" s="269" t="n">
        <v>585</v>
      </c>
      <c r="D25" s="279" t="n">
        <v>872</v>
      </c>
      <c r="E25" s="279" t="n">
        <v>857</v>
      </c>
      <c r="F25" s="280" t="n">
        <v>633</v>
      </c>
      <c r="G25" s="282" t="n">
        <v>926</v>
      </c>
      <c r="H25" s="268" t="n">
        <v>472</v>
      </c>
      <c r="I25" s="288" t="n">
        <v>702</v>
      </c>
      <c r="J25" s="280" t="n">
        <v>671</v>
      </c>
      <c r="K25" s="288" t="n">
        <v>776</v>
      </c>
      <c r="L25" s="280" t="n">
        <v>633</v>
      </c>
      <c r="M25" s="288" t="n">
        <v>750</v>
      </c>
      <c r="N25" s="288" t="n">
        <v>741</v>
      </c>
      <c r="O25" s="271" t="n">
        <v>378</v>
      </c>
      <c r="P25" s="272" t="n">
        <v>186</v>
      </c>
      <c r="Q25" s="271" t="n">
        <v>340</v>
      </c>
      <c r="R25" s="271" t="n">
        <v>300</v>
      </c>
      <c r="S25" s="274" t="n">
        <v>280</v>
      </c>
      <c r="T25" s="274" t="n">
        <v>270</v>
      </c>
      <c r="U25" s="271" t="n">
        <v>385</v>
      </c>
      <c r="V25" s="275"/>
      <c r="W25" s="275"/>
      <c r="X25" s="275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75" t="n">
        <f aca="false">SUM(C25:AR25)</f>
        <v>10757</v>
      </c>
      <c r="AT25" s="275" t="n">
        <f aca="false">AVERAGE(C25:AR25)</f>
        <v>566.157894736842</v>
      </c>
      <c r="AU25" s="276" t="n">
        <f aca="false">AS25/B25</f>
        <v>2689.25</v>
      </c>
      <c r="AV25" s="277" t="n">
        <f aca="false">AU25/1000</f>
        <v>2.68925</v>
      </c>
      <c r="AW25" s="265" t="n">
        <v>19</v>
      </c>
      <c r="AX25" s="265" t="n">
        <f aca="false">AS25/AW25</f>
        <v>566.157894736842</v>
      </c>
      <c r="AY25" s="18" t="n">
        <f aca="false">AW25/B25</f>
        <v>4.75</v>
      </c>
      <c r="AZ25" s="232" t="n">
        <f aca="false">AVERAGE(C25:P25)</f>
        <v>655.857142857143</v>
      </c>
      <c r="BA25" s="232" t="n">
        <f aca="false">MAX(C25:P25)</f>
        <v>926</v>
      </c>
    </row>
    <row r="26" customFormat="false" ht="13.8" hidden="false" customHeight="false" outlineLevel="0" collapsed="false">
      <c r="A26" s="207" t="s">
        <v>481</v>
      </c>
      <c r="B26" s="24"/>
      <c r="C26" s="217" t="n">
        <v>44033</v>
      </c>
      <c r="D26" s="217" t="n">
        <v>44036</v>
      </c>
      <c r="E26" s="217" t="n">
        <v>44041</v>
      </c>
      <c r="F26" s="217" t="n">
        <v>44041</v>
      </c>
      <c r="G26" s="217" t="n">
        <v>44043</v>
      </c>
      <c r="H26" s="217" t="n">
        <v>44047</v>
      </c>
      <c r="I26" s="217" t="n">
        <v>44047</v>
      </c>
      <c r="J26" s="217" t="n">
        <v>44057</v>
      </c>
      <c r="K26" s="217" t="n">
        <v>44058</v>
      </c>
      <c r="L26" s="217" t="n">
        <v>44066</v>
      </c>
      <c r="M26" s="217" t="n">
        <v>44066</v>
      </c>
      <c r="N26" s="217" t="n">
        <v>44066</v>
      </c>
      <c r="O26" s="217" t="n">
        <v>44069</v>
      </c>
      <c r="P26" s="217" t="n">
        <v>44069</v>
      </c>
      <c r="Q26" s="217" t="n">
        <v>44069</v>
      </c>
      <c r="R26" s="217" t="n">
        <v>44069</v>
      </c>
      <c r="S26" s="217" t="n">
        <v>44074</v>
      </c>
      <c r="T26" s="217" t="n">
        <v>44074</v>
      </c>
      <c r="U26" s="217" t="n">
        <v>44074</v>
      </c>
      <c r="V26" s="217" t="n">
        <v>44078</v>
      </c>
      <c r="W26" s="217" t="n">
        <v>44078</v>
      </c>
      <c r="X26" s="217" t="n">
        <v>44078</v>
      </c>
      <c r="Y26" s="217" t="n">
        <v>44081</v>
      </c>
      <c r="Z26" s="217" t="n">
        <v>44088</v>
      </c>
      <c r="AA26" s="217" t="n">
        <v>44088</v>
      </c>
      <c r="AB26" s="217" t="n">
        <v>44091</v>
      </c>
      <c r="AC26" s="217" t="n">
        <v>44094</v>
      </c>
      <c r="AD26" s="217" t="n">
        <v>44094</v>
      </c>
      <c r="AE26" s="217" t="n">
        <v>44095</v>
      </c>
      <c r="AF26" s="217" t="n">
        <v>44095</v>
      </c>
      <c r="AG26" s="217" t="n">
        <v>44103</v>
      </c>
      <c r="AH26" s="217" t="n">
        <v>44103</v>
      </c>
      <c r="AI26" s="217" t="n">
        <v>44106</v>
      </c>
      <c r="AJ26" s="217" t="n">
        <v>44122</v>
      </c>
      <c r="AK26" s="217" t="n">
        <v>44122</v>
      </c>
      <c r="AL26" s="217" t="n">
        <v>44139</v>
      </c>
      <c r="AM26" s="217" t="n">
        <v>44139</v>
      </c>
      <c r="AN26" s="217" t="n">
        <v>44139</v>
      </c>
      <c r="AO26" s="217" t="n">
        <v>44139</v>
      </c>
      <c r="AP26" s="24"/>
      <c r="AQ26" s="24"/>
      <c r="AR26" s="24"/>
      <c r="AS26" s="24"/>
      <c r="AT26" s="24"/>
      <c r="AU26" s="24"/>
      <c r="AV26" s="24"/>
      <c r="AW26" s="265"/>
      <c r="AX26" s="265"/>
      <c r="AY26" s="18"/>
    </row>
    <row r="27" customFormat="false" ht="19.9" hidden="false" customHeight="false" outlineLevel="0" collapsed="false">
      <c r="A27" s="266" t="s">
        <v>39</v>
      </c>
      <c r="B27" s="267" t="n">
        <v>7</v>
      </c>
      <c r="C27" s="284" t="n">
        <v>647</v>
      </c>
      <c r="D27" s="269" t="n">
        <v>585</v>
      </c>
      <c r="E27" s="280" t="n">
        <v>630</v>
      </c>
      <c r="F27" s="280" t="n">
        <v>665</v>
      </c>
      <c r="G27" s="282" t="n">
        <v>943</v>
      </c>
      <c r="H27" s="280" t="n">
        <v>678</v>
      </c>
      <c r="I27" s="273" t="n">
        <v>733</v>
      </c>
      <c r="J27" s="269" t="n">
        <v>565</v>
      </c>
      <c r="K27" s="282" t="n">
        <v>988</v>
      </c>
      <c r="L27" s="273" t="n">
        <v>790</v>
      </c>
      <c r="M27" s="269" t="n">
        <v>515</v>
      </c>
      <c r="N27" s="268" t="n">
        <v>482</v>
      </c>
      <c r="O27" s="271" t="n">
        <v>399</v>
      </c>
      <c r="P27" s="271" t="n">
        <v>346</v>
      </c>
      <c r="Q27" s="271" t="n">
        <v>336</v>
      </c>
      <c r="R27" s="268" t="n">
        <v>402</v>
      </c>
      <c r="S27" s="271" t="n">
        <v>342</v>
      </c>
      <c r="T27" s="273" t="n">
        <v>733</v>
      </c>
      <c r="U27" s="280" t="n">
        <v>672</v>
      </c>
      <c r="V27" s="268" t="n">
        <v>464</v>
      </c>
      <c r="W27" s="268" t="n">
        <v>428</v>
      </c>
      <c r="X27" s="271" t="n">
        <v>347</v>
      </c>
      <c r="Y27" s="274" t="n">
        <v>265</v>
      </c>
      <c r="Z27" s="271" t="n">
        <v>336</v>
      </c>
      <c r="AA27" s="271" t="n">
        <v>390</v>
      </c>
      <c r="AB27" s="271" t="n">
        <v>356</v>
      </c>
      <c r="AC27" s="271" t="n">
        <v>323</v>
      </c>
      <c r="AD27" s="271" t="n">
        <v>375</v>
      </c>
      <c r="AE27" s="271" t="n">
        <v>320</v>
      </c>
      <c r="AF27" s="274" t="n">
        <v>223</v>
      </c>
      <c r="AG27" s="271" t="n">
        <v>342</v>
      </c>
      <c r="AH27" s="274" t="n">
        <v>230</v>
      </c>
      <c r="AI27" s="271" t="n">
        <v>330</v>
      </c>
      <c r="AJ27" s="272" t="n">
        <v>143</v>
      </c>
      <c r="AK27" s="271" t="n">
        <v>377</v>
      </c>
      <c r="AL27" s="274" t="n">
        <v>250</v>
      </c>
      <c r="AM27" s="274" t="n">
        <v>203</v>
      </c>
      <c r="AN27" s="274" t="n">
        <v>262</v>
      </c>
      <c r="AO27" s="274" t="n">
        <v>250</v>
      </c>
      <c r="AP27" s="24"/>
      <c r="AQ27" s="24"/>
      <c r="AR27" s="24"/>
      <c r="AS27" s="275" t="n">
        <f aca="false">SUM(C27:AR27)</f>
        <v>17665</v>
      </c>
      <c r="AT27" s="275" t="n">
        <f aca="false">AVERAGE(C27:AR27)</f>
        <v>452.948717948718</v>
      </c>
      <c r="AU27" s="276" t="n">
        <f aca="false">AS27/B27</f>
        <v>2523.57142857143</v>
      </c>
      <c r="AV27" s="277" t="n">
        <f aca="false">AU27/1000</f>
        <v>2.52357142857143</v>
      </c>
      <c r="AW27" s="265" t="n">
        <v>39</v>
      </c>
      <c r="AX27" s="265" t="n">
        <f aca="false">AS27/AW27</f>
        <v>452.948717948718</v>
      </c>
      <c r="AY27" s="283" t="n">
        <f aca="false">AW27/B27</f>
        <v>5.57142857142857</v>
      </c>
      <c r="AZ27" s="232" t="n">
        <f aca="false">AVERAGE(C27:AH27)</f>
        <v>495.3125</v>
      </c>
      <c r="BA27" s="232" t="n">
        <f aca="false">MAX(C27:AH27)</f>
        <v>988</v>
      </c>
    </row>
    <row r="28" customFormat="false" ht="19.7" hidden="false" customHeight="false" outlineLevel="0" collapsed="false">
      <c r="A28" s="207" t="s">
        <v>482</v>
      </c>
      <c r="B28" s="267"/>
      <c r="C28" s="217" t="n">
        <v>44069</v>
      </c>
      <c r="D28" s="217" t="n">
        <v>44088</v>
      </c>
      <c r="E28" s="217" t="n">
        <v>44103</v>
      </c>
      <c r="F28" s="217" t="n">
        <v>44106</v>
      </c>
      <c r="G28" s="217" t="n">
        <v>44106</v>
      </c>
      <c r="H28" s="217" t="n">
        <v>44106</v>
      </c>
      <c r="I28" s="217" t="n">
        <v>44106</v>
      </c>
      <c r="J28" s="217" t="n">
        <v>44106</v>
      </c>
      <c r="K28" s="217" t="n">
        <v>44106</v>
      </c>
      <c r="L28" s="217" t="n">
        <v>44106</v>
      </c>
      <c r="M28" s="217" t="n">
        <v>44106</v>
      </c>
      <c r="N28" s="217" t="n">
        <v>44106</v>
      </c>
      <c r="O28" s="217" t="n">
        <v>44106</v>
      </c>
      <c r="P28" s="217" t="n">
        <v>44106</v>
      </c>
      <c r="Q28" s="217" t="n">
        <v>44115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65"/>
      <c r="AX28" s="265"/>
      <c r="AY28" s="18"/>
    </row>
    <row r="29" customFormat="false" ht="38.55" hidden="false" customHeight="false" outlineLevel="0" collapsed="false">
      <c r="A29" s="266" t="s">
        <v>87</v>
      </c>
      <c r="B29" s="267" t="n">
        <v>4</v>
      </c>
      <c r="C29" s="268" t="n">
        <v>435</v>
      </c>
      <c r="D29" s="268" t="n">
        <v>489</v>
      </c>
      <c r="E29" s="274" t="n">
        <v>218</v>
      </c>
      <c r="F29" s="272" t="n">
        <v>142</v>
      </c>
      <c r="G29" s="274" t="n">
        <v>281</v>
      </c>
      <c r="H29" s="272" t="n">
        <v>122</v>
      </c>
      <c r="I29" s="272" t="n">
        <v>122</v>
      </c>
      <c r="J29" s="272" t="n">
        <v>112</v>
      </c>
      <c r="K29" s="274" t="n">
        <v>207</v>
      </c>
      <c r="L29" s="272" t="n">
        <v>191</v>
      </c>
      <c r="M29" s="272" t="n">
        <v>171</v>
      </c>
      <c r="N29" s="272" t="n">
        <v>181</v>
      </c>
      <c r="O29" s="274" t="n">
        <v>280</v>
      </c>
      <c r="P29" s="272" t="n">
        <v>111</v>
      </c>
      <c r="Q29" s="274" t="n">
        <v>275</v>
      </c>
      <c r="R29" s="275"/>
      <c r="S29" s="275"/>
      <c r="T29" s="275"/>
      <c r="U29" s="275"/>
      <c r="V29" s="275"/>
      <c r="W29" s="275"/>
      <c r="X29" s="275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75" t="n">
        <f aca="false">SUM(C29:AR29)</f>
        <v>3337</v>
      </c>
      <c r="AT29" s="275" t="n">
        <f aca="false">AVERAGE(C29:AR29)</f>
        <v>222.466666666667</v>
      </c>
      <c r="AU29" s="276" t="n">
        <f aca="false">AS29/B29</f>
        <v>834.25</v>
      </c>
      <c r="AV29" s="278" t="n">
        <f aca="false">AU29/1000</f>
        <v>0.83425</v>
      </c>
      <c r="AW29" s="265" t="n">
        <v>15</v>
      </c>
      <c r="AX29" s="265" t="n">
        <f aca="false">AS29/AW29</f>
        <v>222.466666666667</v>
      </c>
      <c r="AY29" s="18" t="n">
        <f aca="false">AW29/B29</f>
        <v>3.75</v>
      </c>
    </row>
    <row r="30" customFormat="false" ht="19.7" hidden="false" customHeight="false" outlineLevel="0" collapsed="false">
      <c r="A30" s="207" t="s">
        <v>483</v>
      </c>
      <c r="B30" s="267"/>
      <c r="C30" s="217" t="n">
        <v>44045</v>
      </c>
      <c r="D30" s="217" t="n">
        <v>44069</v>
      </c>
      <c r="E30" s="217" t="n">
        <v>44095</v>
      </c>
      <c r="F30" s="217" t="n">
        <v>44103</v>
      </c>
      <c r="G30" s="217" t="n">
        <v>44103</v>
      </c>
      <c r="H30" s="217" t="n">
        <v>44103</v>
      </c>
      <c r="I30" s="217" t="n">
        <v>44122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65"/>
      <c r="AX30" s="265"/>
      <c r="AY30" s="18"/>
    </row>
    <row r="31" customFormat="false" ht="19.9" hidden="false" customHeight="false" outlineLevel="0" collapsed="false">
      <c r="A31" s="266" t="s">
        <v>37</v>
      </c>
      <c r="B31" s="267" t="n">
        <v>2</v>
      </c>
      <c r="C31" s="287" t="n">
        <v>930</v>
      </c>
      <c r="D31" s="280" t="n">
        <v>630</v>
      </c>
      <c r="E31" s="274" t="n">
        <v>275</v>
      </c>
      <c r="F31" s="272" t="n">
        <v>181</v>
      </c>
      <c r="G31" s="274" t="n">
        <v>250</v>
      </c>
      <c r="H31" s="272" t="n">
        <v>187</v>
      </c>
      <c r="I31" s="271" t="n">
        <v>330</v>
      </c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75" t="n">
        <f aca="false">SUM(C31:AR31)</f>
        <v>2783</v>
      </c>
      <c r="AT31" s="275" t="n">
        <f aca="false">AVERAGE(C31:AR31)</f>
        <v>397.571428571429</v>
      </c>
      <c r="AU31" s="276" t="n">
        <f aca="false">AS31/B31</f>
        <v>1391.5</v>
      </c>
      <c r="AV31" s="277" t="n">
        <f aca="false">AU31/1000</f>
        <v>1.3915</v>
      </c>
      <c r="AW31" s="265" t="n">
        <v>7</v>
      </c>
      <c r="AX31" s="265" t="n">
        <f aca="false">AS31/AW31</f>
        <v>397.571428571429</v>
      </c>
      <c r="AY31" s="18" t="n">
        <f aca="false">AW31/B31</f>
        <v>3.5</v>
      </c>
    </row>
    <row r="32" customFormat="false" ht="19.7" hidden="false" customHeight="false" outlineLevel="0" collapsed="false">
      <c r="A32" s="207" t="s">
        <v>484</v>
      </c>
      <c r="B32" s="267"/>
      <c r="C32" s="217" t="n">
        <v>44081</v>
      </c>
      <c r="D32" s="217" t="n">
        <v>44094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65"/>
      <c r="AX32" s="265"/>
      <c r="AY32" s="18"/>
    </row>
    <row r="33" customFormat="false" ht="19.9" hidden="false" customHeight="false" outlineLevel="0" collapsed="false">
      <c r="A33" s="266" t="s">
        <v>77</v>
      </c>
      <c r="B33" s="267" t="n">
        <v>5</v>
      </c>
      <c r="C33" s="274" t="n">
        <v>291</v>
      </c>
      <c r="D33" s="274" t="n">
        <v>210</v>
      </c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75" t="n">
        <f aca="false">SUM(C33:AR33)</f>
        <v>501</v>
      </c>
      <c r="AT33" s="275" t="n">
        <f aca="false">AVERAGE(C33:AR33)</f>
        <v>250.5</v>
      </c>
      <c r="AU33" s="276" t="n">
        <f aca="false">AS33/B33</f>
        <v>100.2</v>
      </c>
      <c r="AV33" s="278" t="n">
        <f aca="false">AU33/1000</f>
        <v>0.1002</v>
      </c>
      <c r="AW33" s="265" t="n">
        <v>2</v>
      </c>
      <c r="AX33" s="265" t="n">
        <f aca="false">AS33/AW33</f>
        <v>250.5</v>
      </c>
      <c r="AY33" s="18" t="n">
        <f aca="false">AW33/B33</f>
        <v>0.4</v>
      </c>
    </row>
    <row r="34" customFormat="false" ht="19.7" hidden="false" customHeight="false" outlineLevel="0" collapsed="false">
      <c r="A34" s="207" t="s">
        <v>485</v>
      </c>
      <c r="B34" s="267"/>
      <c r="C34" s="217" t="n">
        <v>44041</v>
      </c>
      <c r="D34" s="217" t="n">
        <v>44045</v>
      </c>
      <c r="E34" s="217" t="n">
        <v>44047</v>
      </c>
      <c r="F34" s="217" t="n">
        <v>44054</v>
      </c>
      <c r="G34" s="217" t="n">
        <v>44057</v>
      </c>
      <c r="H34" s="217" t="n">
        <v>44069</v>
      </c>
      <c r="I34" s="217" t="n">
        <v>44078</v>
      </c>
      <c r="J34" s="217" t="n">
        <v>44081</v>
      </c>
      <c r="K34" s="217" t="n">
        <v>44081</v>
      </c>
      <c r="L34" s="217" t="n">
        <v>44081</v>
      </c>
      <c r="M34" s="217" t="n">
        <v>44081</v>
      </c>
      <c r="N34" s="217" t="n">
        <v>44081</v>
      </c>
      <c r="O34" s="217" t="n">
        <v>44081</v>
      </c>
      <c r="P34" s="217" t="n">
        <v>44081</v>
      </c>
      <c r="Q34" s="217" t="n">
        <v>44088</v>
      </c>
      <c r="R34" s="217" t="n">
        <v>44088</v>
      </c>
      <c r="S34" s="217" t="n">
        <v>44088</v>
      </c>
      <c r="T34" s="217" t="n">
        <v>44088</v>
      </c>
      <c r="U34" s="217" t="n">
        <v>44088</v>
      </c>
      <c r="V34" s="217" t="n">
        <v>44088</v>
      </c>
      <c r="W34" s="217" t="n">
        <v>44088</v>
      </c>
      <c r="X34" s="217" t="n">
        <v>44095</v>
      </c>
      <c r="Y34" s="217" t="n">
        <v>44095</v>
      </c>
      <c r="Z34" s="217" t="n">
        <v>44103</v>
      </c>
      <c r="AA34" s="217" t="n">
        <v>44103</v>
      </c>
      <c r="AB34" s="217" t="n">
        <v>44103</v>
      </c>
      <c r="AC34" s="217" t="n">
        <v>44103</v>
      </c>
      <c r="AD34" s="217" t="n">
        <v>44115</v>
      </c>
      <c r="AE34" s="217" t="n">
        <v>44122</v>
      </c>
      <c r="AF34" s="217" t="n">
        <v>44122</v>
      </c>
      <c r="AG34" s="217" t="n">
        <v>44139</v>
      </c>
      <c r="AH34" s="217" t="n">
        <v>44139</v>
      </c>
      <c r="AI34" s="217" t="n">
        <v>44139</v>
      </c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65"/>
      <c r="AX34" s="265"/>
      <c r="AY34" s="18"/>
    </row>
    <row r="35" customFormat="false" ht="19.9" hidden="false" customHeight="false" outlineLevel="0" collapsed="false">
      <c r="A35" s="266" t="s">
        <v>53</v>
      </c>
      <c r="B35" s="267" t="n">
        <v>6</v>
      </c>
      <c r="C35" s="268" t="n">
        <v>480</v>
      </c>
      <c r="D35" s="269" t="n">
        <v>504</v>
      </c>
      <c r="E35" s="280" t="n">
        <v>681</v>
      </c>
      <c r="F35" s="280" t="n">
        <v>694</v>
      </c>
      <c r="G35" s="268" t="n">
        <v>466</v>
      </c>
      <c r="H35" s="274" t="n">
        <v>278</v>
      </c>
      <c r="I35" s="269" t="n">
        <v>597</v>
      </c>
      <c r="J35" s="274" t="n">
        <v>287</v>
      </c>
      <c r="K35" s="271" t="n">
        <v>364</v>
      </c>
      <c r="L35" s="271" t="n">
        <v>306</v>
      </c>
      <c r="M35" s="280" t="n">
        <v>605</v>
      </c>
      <c r="N35" s="268" t="n">
        <v>440</v>
      </c>
      <c r="O35" s="268" t="n">
        <v>418</v>
      </c>
      <c r="P35" s="268" t="n">
        <v>422</v>
      </c>
      <c r="Q35" s="268" t="n">
        <v>437</v>
      </c>
      <c r="R35" s="268" t="n">
        <v>465</v>
      </c>
      <c r="S35" s="271" t="n">
        <v>391</v>
      </c>
      <c r="T35" s="268" t="n">
        <v>400</v>
      </c>
      <c r="U35" s="271" t="n">
        <v>388</v>
      </c>
      <c r="V35" s="268" t="n">
        <v>406</v>
      </c>
      <c r="W35" s="268" t="n">
        <v>472</v>
      </c>
      <c r="X35" s="271" t="n">
        <v>317</v>
      </c>
      <c r="Y35" s="274" t="n">
        <v>296</v>
      </c>
      <c r="Z35" s="271" t="n">
        <v>346</v>
      </c>
      <c r="AA35" s="271" t="n">
        <v>387</v>
      </c>
      <c r="AB35" s="268" t="n">
        <v>417</v>
      </c>
      <c r="AC35" s="274" t="n">
        <v>254</v>
      </c>
      <c r="AD35" s="274" t="n">
        <v>230</v>
      </c>
      <c r="AE35" s="274" t="n">
        <v>226</v>
      </c>
      <c r="AF35" s="268" t="n">
        <v>458</v>
      </c>
      <c r="AG35" s="272" t="n">
        <v>188</v>
      </c>
      <c r="AH35" s="274" t="n">
        <v>241</v>
      </c>
      <c r="AI35" s="271" t="n">
        <v>355</v>
      </c>
      <c r="AJ35" s="24"/>
      <c r="AK35" s="24"/>
      <c r="AL35" s="24"/>
      <c r="AM35" s="24"/>
      <c r="AN35" s="24"/>
      <c r="AO35" s="24"/>
      <c r="AP35" s="24"/>
      <c r="AQ35" s="24"/>
      <c r="AR35" s="24"/>
      <c r="AS35" s="275" t="n">
        <f aca="false">SUM(C35:AR35)</f>
        <v>13216</v>
      </c>
      <c r="AT35" s="275" t="n">
        <f aca="false">AVERAGE(C35:AR35)</f>
        <v>400.484848484849</v>
      </c>
      <c r="AU35" s="276" t="n">
        <f aca="false">AS35/B35</f>
        <v>2202.66666666667</v>
      </c>
      <c r="AV35" s="277" t="n">
        <f aca="false">AU35/1000</f>
        <v>2.20266666666667</v>
      </c>
      <c r="AW35" s="265" t="n">
        <v>33</v>
      </c>
      <c r="AX35" s="265" t="n">
        <f aca="false">AS35/AW35</f>
        <v>400.484848484849</v>
      </c>
      <c r="AY35" s="283" t="n">
        <f aca="false">AW35/B35</f>
        <v>5.5</v>
      </c>
      <c r="AZ35" s="232" t="n">
        <f aca="false">AVERAGE(C35:AC35)</f>
        <v>426.592592592593</v>
      </c>
      <c r="BA35" s="232" t="n">
        <f aca="false">MAX(C35:AC35)</f>
        <v>694</v>
      </c>
    </row>
    <row r="36" customFormat="false" ht="19.7" hidden="false" customHeight="false" outlineLevel="0" collapsed="false">
      <c r="A36" s="207" t="s">
        <v>486</v>
      </c>
      <c r="B36" s="267"/>
      <c r="C36" s="217" t="n">
        <v>44041</v>
      </c>
      <c r="D36" s="217" t="n">
        <v>44059</v>
      </c>
      <c r="E36" s="217" t="n">
        <v>44103</v>
      </c>
      <c r="F36" s="217" t="n">
        <v>44103</v>
      </c>
      <c r="G36" s="217" t="n">
        <v>44103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65"/>
      <c r="AX36" s="265"/>
      <c r="AY36" s="18"/>
      <c r="AZ36" s="289"/>
    </row>
    <row r="37" customFormat="false" ht="19.9" hidden="false" customHeight="false" outlineLevel="0" collapsed="false">
      <c r="A37" s="266" t="s">
        <v>33</v>
      </c>
      <c r="B37" s="267" t="n">
        <v>2</v>
      </c>
      <c r="C37" s="268" t="n">
        <v>463</v>
      </c>
      <c r="D37" s="280" t="n">
        <v>658</v>
      </c>
      <c r="E37" s="272" t="n">
        <v>107</v>
      </c>
      <c r="F37" s="274" t="n">
        <v>221</v>
      </c>
      <c r="G37" s="274" t="n">
        <v>231</v>
      </c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75" t="n">
        <f aca="false">SUM(C37:AR37)</f>
        <v>1680</v>
      </c>
      <c r="AT37" s="275" t="n">
        <f aca="false">AVERAGE(C37:AR37)</f>
        <v>336</v>
      </c>
      <c r="AU37" s="276" t="n">
        <f aca="false">AS37/B37</f>
        <v>840</v>
      </c>
      <c r="AV37" s="278" t="n">
        <f aca="false">AU37/1000</f>
        <v>0.84</v>
      </c>
      <c r="AW37" s="265" t="n">
        <v>5</v>
      </c>
      <c r="AX37" s="265" t="n">
        <f aca="false">AS37/AW37</f>
        <v>336</v>
      </c>
      <c r="AY37" s="18" t="n">
        <f aca="false">AW37/B37</f>
        <v>2.5</v>
      </c>
    </row>
    <row r="38" customFormat="false" ht="19.7" hidden="false" customHeight="false" outlineLevel="0" collapsed="false">
      <c r="A38" s="207" t="s">
        <v>487</v>
      </c>
      <c r="B38" s="267"/>
      <c r="C38" s="217" t="n">
        <v>44054</v>
      </c>
      <c r="D38" s="217" t="n">
        <v>44054</v>
      </c>
      <c r="E38" s="217" t="n">
        <v>44057</v>
      </c>
      <c r="F38" s="217" t="n">
        <v>44069</v>
      </c>
      <c r="G38" s="217" t="n">
        <v>44103</v>
      </c>
      <c r="H38" s="217" t="n">
        <v>44106</v>
      </c>
      <c r="I38" s="217" t="n">
        <v>44139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65"/>
      <c r="AX38" s="265"/>
      <c r="AY38" s="18"/>
    </row>
    <row r="39" customFormat="false" ht="19.9" hidden="false" customHeight="false" outlineLevel="0" collapsed="false">
      <c r="A39" s="290" t="s">
        <v>92</v>
      </c>
      <c r="B39" s="291" t="n">
        <v>2</v>
      </c>
      <c r="C39" s="292" t="n">
        <v>1001</v>
      </c>
      <c r="D39" s="288" t="n">
        <v>769</v>
      </c>
      <c r="E39" s="269" t="n">
        <v>502</v>
      </c>
      <c r="F39" s="271" t="n">
        <v>333</v>
      </c>
      <c r="G39" s="269" t="n">
        <v>514</v>
      </c>
      <c r="H39" s="274" t="n">
        <v>294</v>
      </c>
      <c r="I39" s="274" t="n">
        <v>296</v>
      </c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293" t="n">
        <f aca="false">SUM(C39:AR39)</f>
        <v>3709</v>
      </c>
      <c r="AT39" s="293" t="n">
        <f aca="false">AVERAGE(C39:AR39)</f>
        <v>529.857142857143</v>
      </c>
      <c r="AU39" s="294" t="n">
        <f aca="false">AS39/B39</f>
        <v>1854.5</v>
      </c>
      <c r="AV39" s="295" t="n">
        <f aca="false">AU39/1000</f>
        <v>1.8545</v>
      </c>
      <c r="AW39" s="36" t="n">
        <v>6</v>
      </c>
      <c r="AX39" s="36" t="n">
        <f aca="false">AS39/AW39</f>
        <v>618.166666666667</v>
      </c>
      <c r="AY39" s="37" t="n">
        <f aca="false">AW39/B39</f>
        <v>3</v>
      </c>
    </row>
    <row r="40" customFormat="false" ht="19.9" hidden="false" customHeight="false" outlineLevel="0" collapsed="false">
      <c r="B40" s="296" t="n">
        <f aca="false">SUM(B3:B39)</f>
        <v>74</v>
      </c>
      <c r="AS40" s="297" t="n">
        <f aca="false">SUM(AS3:AS39)</f>
        <v>149104</v>
      </c>
      <c r="AT40" s="298" t="n">
        <f aca="false">AS40/AW40</f>
        <v>428.459770114943</v>
      </c>
      <c r="AW40" s="74" t="n">
        <f aca="false">SUM(AW3:AW39)</f>
        <v>348</v>
      </c>
      <c r="BA40" s="0" t="n">
        <f aca="false">AW40-B52</f>
        <v>0</v>
      </c>
    </row>
    <row r="41" customFormat="false" ht="13.8" hidden="false" customHeight="false" outlineLevel="0" collapsed="false">
      <c r="AS41" s="299" t="n">
        <f aca="false">AS40/1000</f>
        <v>149.104</v>
      </c>
      <c r="AT41" s="300" t="n">
        <f aca="false">AS41/AW40</f>
        <v>0.428459770114943</v>
      </c>
    </row>
    <row r="42" customFormat="false" ht="13.8" hidden="false" customHeight="false" outlineLevel="0" collapsed="false">
      <c r="A42" s="210" t="s">
        <v>488</v>
      </c>
      <c r="B42" s="12" t="n">
        <v>8</v>
      </c>
      <c r="C42" s="301" t="n">
        <f aca="false">B42/$B$52</f>
        <v>0.0229885057471264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302" t="n">
        <f aca="false">B42/$B$52</f>
        <v>0.0229885057471264</v>
      </c>
      <c r="AY42" s="303" t="n">
        <f aca="false">RANK(B42,$B$42:$B$51)</f>
        <v>10</v>
      </c>
    </row>
    <row r="43" customFormat="false" ht="13.8" hidden="false" customHeight="false" outlineLevel="0" collapsed="false">
      <c r="A43" s="207" t="s">
        <v>489</v>
      </c>
      <c r="B43" s="265" t="n">
        <v>10</v>
      </c>
      <c r="C43" s="304" t="n">
        <f aca="false">B43/$B$52</f>
        <v>0.028735632183908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305" t="n">
        <f aca="false">B43/$B$52</f>
        <v>0.028735632183908</v>
      </c>
      <c r="AY43" s="306" t="n">
        <f aca="false">RANK(B43,$B$42:$B$51)</f>
        <v>8</v>
      </c>
    </row>
    <row r="44" customFormat="false" ht="13.8" hidden="false" customHeight="false" outlineLevel="0" collapsed="false">
      <c r="A44" s="207" t="s">
        <v>490</v>
      </c>
      <c r="B44" s="265" t="n">
        <v>10</v>
      </c>
      <c r="C44" s="304" t="n">
        <f aca="false">B44/$B$52</f>
        <v>0.028735632183908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305" t="n">
        <f aca="false">B44/$B$52</f>
        <v>0.028735632183908</v>
      </c>
      <c r="AY44" s="306" t="n">
        <f aca="false">RANK(B44,$B$42:$B$51)</f>
        <v>8</v>
      </c>
    </row>
    <row r="45" customFormat="false" ht="13.8" hidden="false" customHeight="false" outlineLevel="0" collapsed="false">
      <c r="A45" s="207" t="s">
        <v>491</v>
      </c>
      <c r="B45" s="265" t="n">
        <v>20</v>
      </c>
      <c r="C45" s="304" t="n">
        <f aca="false">B45/$B$52</f>
        <v>0.0574712643678161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305" t="n">
        <f aca="false">B45/$B$52</f>
        <v>0.0574712643678161</v>
      </c>
      <c r="AY45" s="306" t="n">
        <f aca="false">RANK(B45,$B$42:$B$51)</f>
        <v>7</v>
      </c>
    </row>
    <row r="46" customFormat="false" ht="13.8" hidden="false" customHeight="false" outlineLevel="0" collapsed="false">
      <c r="A46" s="207" t="s">
        <v>492</v>
      </c>
      <c r="B46" s="265" t="n">
        <v>30</v>
      </c>
      <c r="C46" s="304" t="n">
        <f aca="false">B46/$B$52</f>
        <v>0.0862068965517241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305" t="n">
        <f aca="false">B46/$B$52</f>
        <v>0.0862068965517241</v>
      </c>
      <c r="AY46" s="307" t="n">
        <f aca="false">RANK(B46,$B$42:$B$51)</f>
        <v>5</v>
      </c>
    </row>
    <row r="47" customFormat="false" ht="13.8" hidden="false" customHeight="false" outlineLevel="0" collapsed="false">
      <c r="A47" s="207" t="s">
        <v>493</v>
      </c>
      <c r="B47" s="265" t="n">
        <v>27</v>
      </c>
      <c r="C47" s="304" t="n">
        <f aca="false">B47/$B$52</f>
        <v>0.0775862068965517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305" t="n">
        <f aca="false">B47/$B$52</f>
        <v>0.0775862068965517</v>
      </c>
      <c r="AY47" s="307" t="n">
        <f aca="false">RANK(B47,$B$42:$B$51)</f>
        <v>6</v>
      </c>
    </row>
    <row r="48" customFormat="false" ht="13.8" hidden="false" customHeight="false" outlineLevel="0" collapsed="false">
      <c r="A48" s="207" t="s">
        <v>494</v>
      </c>
      <c r="B48" s="265" t="n">
        <v>49</v>
      </c>
      <c r="C48" s="304" t="n">
        <f aca="false">B48/$B$52</f>
        <v>0.140804597701149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305" t="n">
        <f aca="false">B48/$B$52</f>
        <v>0.140804597701149</v>
      </c>
      <c r="AY48" s="308" t="n">
        <f aca="false">RANK(B48,$B$42:$B$51)</f>
        <v>3</v>
      </c>
    </row>
    <row r="49" customFormat="false" ht="13.8" hidden="false" customHeight="false" outlineLevel="0" collapsed="false">
      <c r="A49" s="207" t="s">
        <v>495</v>
      </c>
      <c r="B49" s="265" t="n">
        <v>67</v>
      </c>
      <c r="C49" s="304" t="n">
        <f aca="false">B49/$B$52</f>
        <v>0.192528735632184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305" t="n">
        <f aca="false">B49/$B$52</f>
        <v>0.192528735632184</v>
      </c>
      <c r="AY49" s="308" t="n">
        <f aca="false">RANK(B49,$B$42:$B$51)</f>
        <v>2</v>
      </c>
    </row>
    <row r="50" customFormat="false" ht="13.8" hidden="false" customHeight="false" outlineLevel="0" collapsed="false">
      <c r="A50" s="207" t="s">
        <v>496</v>
      </c>
      <c r="B50" s="265" t="n">
        <v>80</v>
      </c>
      <c r="C50" s="304" t="n">
        <f aca="false">B50/$B$52</f>
        <v>0.229885057471264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305" t="n">
        <f aca="false">B50/$B$52</f>
        <v>0.229885057471264</v>
      </c>
      <c r="AY50" s="308" t="n">
        <f aca="false">RANK(B50,$B$42:$B$51)</f>
        <v>1</v>
      </c>
    </row>
    <row r="51" customFormat="false" ht="13.8" hidden="false" customHeight="false" outlineLevel="0" collapsed="false">
      <c r="A51" s="207" t="s">
        <v>497</v>
      </c>
      <c r="B51" s="265" t="n">
        <v>47</v>
      </c>
      <c r="C51" s="304" t="n">
        <f aca="false">B51/$B$52</f>
        <v>0.135057471264368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305" t="n">
        <f aca="false">B51/$B$52</f>
        <v>0.135057471264368</v>
      </c>
      <c r="AY51" s="307" t="n">
        <f aca="false">RANK(B51,$B$42:$B$51)</f>
        <v>4</v>
      </c>
    </row>
    <row r="52" customFormat="false" ht="13.8" hidden="false" customHeight="false" outlineLevel="0" collapsed="false">
      <c r="A52" s="47"/>
      <c r="B52" s="74" t="n">
        <f aca="false">SUM(B42:B51)</f>
        <v>348</v>
      </c>
      <c r="C52" s="309" t="n">
        <f aca="false">SUM(C42:C51)</f>
        <v>1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10" t="n">
        <f aca="false">SUM(AW42:AW51)</f>
        <v>1</v>
      </c>
    </row>
    <row r="107" customFormat="false" ht="19.7" hidden="false" customHeight="false" outlineLevel="0" collapsed="false">
      <c r="C107" s="31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5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5" ySplit="2" topLeftCell="F3" activePane="bottomRight" state="frozen"/>
      <selection pane="topLeft" activeCell="A1" activeCellId="0" sqref="A1"/>
      <selection pane="topRight" activeCell="F1" activeCellId="0" sqref="F1"/>
      <selection pane="bottomLeft" activeCell="A3" activeCellId="0" sqref="A3"/>
      <selection pane="bottomRight" activeCell="A2" activeCellId="0" sqref="A2"/>
    </sheetView>
  </sheetViews>
  <sheetFormatPr defaultColWidth="10.7421875" defaultRowHeight="15" zeroHeight="false" outlineLevelRow="0" outlineLevelCol="0"/>
  <cols>
    <col collapsed="false" customWidth="true" hidden="false" outlineLevel="0" max="1" min="1" style="7" width="12.14"/>
    <col collapsed="false" customWidth="true" hidden="false" outlineLevel="0" max="2" min="2" style="0" width="23.88"/>
    <col collapsed="false" customWidth="true" hidden="false" outlineLevel="0" max="3" min="3" style="0" width="8.4"/>
    <col collapsed="false" customWidth="true" hidden="false" outlineLevel="0" max="4" min="4" style="0" width="8.29"/>
    <col collapsed="false" customWidth="true" hidden="false" outlineLevel="0" max="5" min="5" style="0" width="9"/>
    <col collapsed="false" customWidth="true" hidden="false" outlineLevel="0" max="6" min="6" style="0" width="12.29"/>
    <col collapsed="false" customWidth="true" hidden="true" outlineLevel="0" max="7" min="7" style="1" width="11.42"/>
    <col collapsed="false" customWidth="true" hidden="false" outlineLevel="0" max="8" min="8" style="1" width="16.87"/>
  </cols>
  <sheetData>
    <row r="1" customFormat="false" ht="30.75" hidden="false" customHeight="false" outlineLevel="0" collapsed="false">
      <c r="A1" s="8"/>
      <c r="B1" s="9" t="s">
        <v>25</v>
      </c>
      <c r="C1" s="10" t="s">
        <v>26</v>
      </c>
      <c r="D1" s="10" t="s">
        <v>27</v>
      </c>
      <c r="E1" s="10" t="s">
        <v>28</v>
      </c>
      <c r="F1" s="11"/>
      <c r="G1" s="12"/>
      <c r="H1" s="13"/>
    </row>
    <row r="2" customFormat="false" ht="56.25" hidden="false" customHeight="true" outlineLevel="0" collapsed="false">
      <c r="A2" s="14" t="s">
        <v>29</v>
      </c>
      <c r="B2" s="15" t="n">
        <v>2019</v>
      </c>
      <c r="C2" s="16"/>
      <c r="D2" s="16"/>
      <c r="E2" s="16"/>
      <c r="F2" s="15" t="n">
        <v>2020</v>
      </c>
      <c r="G2" s="17"/>
      <c r="H2" s="18"/>
    </row>
    <row r="3" customFormat="false" ht="20.25" hidden="false" customHeight="false" outlineLevel="0" collapsed="false">
      <c r="A3" s="19" t="n">
        <v>1</v>
      </c>
      <c r="B3" s="20" t="s">
        <v>30</v>
      </c>
      <c r="C3" s="21" t="n">
        <v>2</v>
      </c>
      <c r="D3" s="21"/>
      <c r="E3" s="21" t="n">
        <v>2</v>
      </c>
      <c r="F3" s="21" t="n">
        <f aca="false">SUM(C3:E3)</f>
        <v>4</v>
      </c>
      <c r="G3" s="22" t="s">
        <v>31</v>
      </c>
      <c r="H3" s="18" t="s">
        <v>32</v>
      </c>
    </row>
    <row r="4" customFormat="false" ht="20.25" hidden="false" customHeight="false" outlineLevel="0" collapsed="false">
      <c r="A4" s="19" t="n">
        <v>2</v>
      </c>
      <c r="B4" s="20" t="s">
        <v>33</v>
      </c>
      <c r="C4" s="21"/>
      <c r="D4" s="21"/>
      <c r="E4" s="21" t="n">
        <v>2</v>
      </c>
      <c r="F4" s="21" t="n">
        <f aca="false">SUM(C4:E4)</f>
        <v>2</v>
      </c>
      <c r="G4" s="22" t="s">
        <v>34</v>
      </c>
      <c r="H4" s="18"/>
    </row>
    <row r="5" customFormat="false" ht="20.25" hidden="false" customHeight="false" outlineLevel="0" collapsed="false">
      <c r="A5" s="19" t="n">
        <v>3</v>
      </c>
      <c r="B5" s="20" t="s">
        <v>35</v>
      </c>
      <c r="C5" s="23" t="n">
        <v>1</v>
      </c>
      <c r="D5" s="22"/>
      <c r="E5" s="22"/>
      <c r="F5" s="23" t="n">
        <f aca="false">SUM(C5:E5)</f>
        <v>1</v>
      </c>
      <c r="G5" s="22" t="s">
        <v>31</v>
      </c>
      <c r="H5" s="18" t="s">
        <v>36</v>
      </c>
    </row>
    <row r="6" customFormat="false" ht="40.5" hidden="false" customHeight="false" outlineLevel="0" collapsed="false">
      <c r="A6" s="19" t="n">
        <v>4</v>
      </c>
      <c r="B6" s="20" t="s">
        <v>37</v>
      </c>
      <c r="C6" s="24"/>
      <c r="D6" s="21"/>
      <c r="E6" s="21" t="n">
        <v>2</v>
      </c>
      <c r="F6" s="21" t="n">
        <f aca="false">SUM(D6:E6)</f>
        <v>2</v>
      </c>
      <c r="G6" s="22" t="s">
        <v>31</v>
      </c>
      <c r="H6" s="18" t="s">
        <v>38</v>
      </c>
    </row>
    <row r="7" customFormat="false" ht="40.5" hidden="false" customHeight="false" outlineLevel="0" collapsed="false">
      <c r="A7" s="19" t="n">
        <v>4</v>
      </c>
      <c r="B7" s="20" t="s">
        <v>39</v>
      </c>
      <c r="C7" s="24"/>
      <c r="D7" s="25" t="n">
        <v>7</v>
      </c>
      <c r="E7" s="21"/>
      <c r="F7" s="21" t="n">
        <f aca="false">SUM(D7:E7)</f>
        <v>7</v>
      </c>
      <c r="G7" s="22" t="s">
        <v>31</v>
      </c>
      <c r="H7" s="18"/>
    </row>
    <row r="8" customFormat="false" ht="20.25" hidden="false" customHeight="false" outlineLevel="0" collapsed="false">
      <c r="A8" s="19" t="n">
        <v>5</v>
      </c>
      <c r="B8" s="20" t="s">
        <v>40</v>
      </c>
      <c r="C8" s="21" t="n">
        <v>2</v>
      </c>
      <c r="D8" s="22"/>
      <c r="E8" s="21"/>
      <c r="F8" s="21" t="n">
        <f aca="false">SUM(C8:E8)</f>
        <v>2</v>
      </c>
      <c r="G8" s="22"/>
      <c r="H8" s="18" t="s">
        <v>41</v>
      </c>
    </row>
    <row r="9" customFormat="false" ht="40.5" hidden="false" customHeight="false" outlineLevel="0" collapsed="false">
      <c r="A9" s="19"/>
      <c r="B9" s="20" t="s">
        <v>42</v>
      </c>
      <c r="C9" s="22"/>
      <c r="D9" s="23"/>
      <c r="E9" s="22"/>
      <c r="F9" s="23"/>
      <c r="G9" s="22" t="s">
        <v>34</v>
      </c>
      <c r="H9" s="18"/>
    </row>
    <row r="10" customFormat="false" ht="20.25" hidden="false" customHeight="false" outlineLevel="0" collapsed="false">
      <c r="A10" s="19" t="n">
        <v>6</v>
      </c>
      <c r="B10" s="20" t="s">
        <v>43</v>
      </c>
      <c r="C10" s="22"/>
      <c r="D10" s="26" t="n">
        <v>1</v>
      </c>
      <c r="E10" s="22"/>
      <c r="F10" s="23" t="n">
        <f aca="false">SUM(C10:E10)</f>
        <v>1</v>
      </c>
      <c r="G10" s="22" t="s">
        <v>31</v>
      </c>
      <c r="H10" s="18" t="s">
        <v>44</v>
      </c>
    </row>
    <row r="11" customFormat="false" ht="40.5" hidden="false" customHeight="false" outlineLevel="0" collapsed="false">
      <c r="A11" s="19" t="n">
        <v>7</v>
      </c>
      <c r="B11" s="20" t="s">
        <v>45</v>
      </c>
      <c r="C11" s="22"/>
      <c r="D11" s="21"/>
      <c r="E11" s="21" t="n">
        <v>2</v>
      </c>
      <c r="F11" s="21" t="n">
        <f aca="false">SUM(C11:E11)</f>
        <v>2</v>
      </c>
      <c r="G11" s="22" t="s">
        <v>34</v>
      </c>
      <c r="H11" s="18" t="s">
        <v>46</v>
      </c>
    </row>
    <row r="12" customFormat="false" ht="40.5" hidden="false" customHeight="false" outlineLevel="0" collapsed="false">
      <c r="A12" s="19" t="n">
        <v>8</v>
      </c>
      <c r="B12" s="20" t="s">
        <v>47</v>
      </c>
      <c r="C12" s="22"/>
      <c r="D12" s="26" t="n">
        <v>1</v>
      </c>
      <c r="E12" s="22"/>
      <c r="F12" s="23" t="n">
        <f aca="false">SUM(C12:E12)</f>
        <v>1</v>
      </c>
      <c r="G12" s="22" t="s">
        <v>31</v>
      </c>
      <c r="H12" s="18" t="s">
        <v>48</v>
      </c>
    </row>
    <row r="13" customFormat="false" ht="20.25" hidden="false" customHeight="false" outlineLevel="0" collapsed="false">
      <c r="A13" s="19" t="n">
        <v>9</v>
      </c>
      <c r="B13" s="20" t="s">
        <v>49</v>
      </c>
      <c r="C13" s="22"/>
      <c r="D13" s="25" t="n">
        <v>2</v>
      </c>
      <c r="E13" s="22"/>
      <c r="F13" s="21" t="n">
        <f aca="false">SUM(C13:E13)</f>
        <v>2</v>
      </c>
      <c r="G13" s="22" t="s">
        <v>31</v>
      </c>
      <c r="H13" s="18" t="s">
        <v>50</v>
      </c>
    </row>
    <row r="14" customFormat="false" ht="40.5" hidden="false" customHeight="false" outlineLevel="0" collapsed="false">
      <c r="A14" s="19" t="n">
        <v>10</v>
      </c>
      <c r="B14" s="20" t="s">
        <v>51</v>
      </c>
      <c r="C14" s="21" t="n">
        <v>2</v>
      </c>
      <c r="D14" s="22"/>
      <c r="E14" s="22"/>
      <c r="F14" s="21" t="n">
        <f aca="false">SUM(C14:E14)</f>
        <v>2</v>
      </c>
      <c r="G14" s="22" t="s">
        <v>31</v>
      </c>
      <c r="H14" s="18" t="s">
        <v>52</v>
      </c>
      <c r="I14" s="1"/>
    </row>
    <row r="15" customFormat="false" ht="40.5" hidden="false" customHeight="false" outlineLevel="0" collapsed="false">
      <c r="A15" s="19" t="n">
        <v>11</v>
      </c>
      <c r="B15" s="20" t="s">
        <v>53</v>
      </c>
      <c r="C15" s="21"/>
      <c r="D15" s="21"/>
      <c r="E15" s="21" t="n">
        <v>6</v>
      </c>
      <c r="F15" s="21" t="n">
        <f aca="false">SUM(C15:E15)</f>
        <v>6</v>
      </c>
      <c r="G15" s="22" t="s">
        <v>31</v>
      </c>
      <c r="H15" s="18" t="s">
        <v>54</v>
      </c>
    </row>
    <row r="16" customFormat="false" ht="40.5" hidden="false" customHeight="false" outlineLevel="0" collapsed="false">
      <c r="A16" s="19" t="n">
        <v>11</v>
      </c>
      <c r="B16" s="20" t="s">
        <v>55</v>
      </c>
      <c r="C16" s="22"/>
      <c r="D16" s="25" t="n">
        <v>3</v>
      </c>
      <c r="E16" s="21"/>
      <c r="F16" s="21" t="n">
        <f aca="false">SUM(C16:E16)</f>
        <v>3</v>
      </c>
      <c r="G16" s="22" t="s">
        <v>31</v>
      </c>
      <c r="H16" s="18"/>
    </row>
    <row r="17" customFormat="false" ht="40.5" hidden="false" customHeight="false" outlineLevel="0" collapsed="false">
      <c r="A17" s="19" t="n">
        <v>12</v>
      </c>
      <c r="B17" s="20" t="s">
        <v>56</v>
      </c>
      <c r="C17" s="21"/>
      <c r="D17" s="25" t="n">
        <v>2</v>
      </c>
      <c r="E17" s="21" t="n">
        <v>2</v>
      </c>
      <c r="F17" s="21" t="n">
        <f aca="false">SUM(C17:E17)</f>
        <v>4</v>
      </c>
      <c r="G17" s="22" t="s">
        <v>34</v>
      </c>
      <c r="H17" s="18" t="s">
        <v>57</v>
      </c>
    </row>
    <row r="18" customFormat="false" ht="20.25" hidden="false" customHeight="false" outlineLevel="0" collapsed="false">
      <c r="A18" s="19"/>
      <c r="B18" s="20" t="s">
        <v>58</v>
      </c>
      <c r="C18" s="22"/>
      <c r="D18" s="21"/>
      <c r="E18" s="22"/>
      <c r="F18" s="23" t="n">
        <f aca="false">SUM(C18:E18)</f>
        <v>0</v>
      </c>
      <c r="G18" s="22" t="s">
        <v>31</v>
      </c>
      <c r="H18" s="18" t="s">
        <v>59</v>
      </c>
    </row>
    <row r="19" customFormat="false" ht="40.5" hidden="false" customHeight="false" outlineLevel="0" collapsed="false">
      <c r="A19" s="19" t="n">
        <v>13</v>
      </c>
      <c r="B19" s="20" t="s">
        <v>60</v>
      </c>
      <c r="C19" s="23" t="n">
        <v>1</v>
      </c>
      <c r="D19" s="21"/>
      <c r="E19" s="23"/>
      <c r="F19" s="23" t="n">
        <f aca="false">SUM(C19:E19)</f>
        <v>1</v>
      </c>
      <c r="G19" s="22" t="s">
        <v>34</v>
      </c>
      <c r="H19" s="18" t="s">
        <v>61</v>
      </c>
    </row>
    <row r="20" customFormat="false" ht="20.25" hidden="false" customHeight="false" outlineLevel="0" collapsed="false">
      <c r="A20" s="19" t="n">
        <v>14</v>
      </c>
      <c r="B20" s="20" t="s">
        <v>62</v>
      </c>
      <c r="C20" s="22"/>
      <c r="D20" s="26" t="n">
        <v>1</v>
      </c>
      <c r="E20" s="22"/>
      <c r="F20" s="23" t="n">
        <f aca="false">SUM(C20:E20)</f>
        <v>1</v>
      </c>
      <c r="G20" s="22"/>
      <c r="H20" s="18" t="s">
        <v>63</v>
      </c>
    </row>
    <row r="21" customFormat="false" ht="20.25" hidden="false" customHeight="false" outlineLevel="0" collapsed="false">
      <c r="A21" s="19" t="n">
        <v>15</v>
      </c>
      <c r="B21" s="20" t="s">
        <v>64</v>
      </c>
      <c r="C21" s="21"/>
      <c r="D21" s="21"/>
      <c r="E21" s="21" t="n">
        <v>3</v>
      </c>
      <c r="F21" s="21" t="n">
        <f aca="false">SUM(C21:E21)</f>
        <v>3</v>
      </c>
      <c r="G21" s="22" t="s">
        <v>34</v>
      </c>
      <c r="H21" s="18" t="s">
        <v>65</v>
      </c>
    </row>
    <row r="22" customFormat="false" ht="40.5" hidden="false" customHeight="false" outlineLevel="0" collapsed="false">
      <c r="A22" s="19"/>
      <c r="B22" s="20" t="s">
        <v>66</v>
      </c>
      <c r="C22" s="21"/>
      <c r="D22" s="21"/>
      <c r="E22" s="21"/>
      <c r="F22" s="21" t="n">
        <f aca="false">SUM(C22:E22)</f>
        <v>0</v>
      </c>
      <c r="G22" s="22" t="s">
        <v>34</v>
      </c>
      <c r="H22" s="18" t="s">
        <v>67</v>
      </c>
    </row>
    <row r="23" customFormat="false" ht="40.5" hidden="false" customHeight="false" outlineLevel="0" collapsed="false">
      <c r="A23" s="19" t="n">
        <v>16</v>
      </c>
      <c r="B23" s="20" t="s">
        <v>68</v>
      </c>
      <c r="C23" s="23" t="n">
        <v>1</v>
      </c>
      <c r="D23" s="22"/>
      <c r="E23" s="22"/>
      <c r="F23" s="23" t="n">
        <f aca="false">SUM(C23:E23)</f>
        <v>1</v>
      </c>
      <c r="G23" s="22"/>
      <c r="H23" s="18" t="s">
        <v>59</v>
      </c>
    </row>
    <row r="24" customFormat="false" ht="20.25" hidden="false" customHeight="false" outlineLevel="0" collapsed="false">
      <c r="A24" s="19" t="n">
        <v>16</v>
      </c>
      <c r="B24" s="20" t="s">
        <v>69</v>
      </c>
      <c r="C24" s="21" t="n">
        <v>2</v>
      </c>
      <c r="D24" s="22"/>
      <c r="E24" s="21"/>
      <c r="F24" s="21" t="n">
        <f aca="false">SUM(C24:E24)</f>
        <v>2</v>
      </c>
      <c r="G24" s="22" t="s">
        <v>31</v>
      </c>
      <c r="H24" s="18" t="s">
        <v>70</v>
      </c>
    </row>
    <row r="25" customFormat="false" ht="20.25" hidden="false" customHeight="false" outlineLevel="0" collapsed="false">
      <c r="A25" s="19" t="n">
        <v>17</v>
      </c>
      <c r="B25" s="20" t="s">
        <v>71</v>
      </c>
      <c r="C25" s="21" t="n">
        <v>2</v>
      </c>
      <c r="D25" s="24"/>
      <c r="E25" s="22"/>
      <c r="F25" s="21" t="n">
        <f aca="false">SUM(C25:E25)</f>
        <v>2</v>
      </c>
      <c r="G25" s="22" t="s">
        <v>31</v>
      </c>
      <c r="H25" s="18" t="s">
        <v>72</v>
      </c>
    </row>
    <row r="26" customFormat="false" ht="40.5" hidden="false" customHeight="false" outlineLevel="0" collapsed="false">
      <c r="A26" s="19" t="n">
        <v>18</v>
      </c>
      <c r="B26" s="20" t="s">
        <v>73</v>
      </c>
      <c r="C26" s="21"/>
      <c r="D26" s="22"/>
      <c r="E26" s="21" t="n">
        <v>3</v>
      </c>
      <c r="F26" s="21" t="n">
        <f aca="false">SUM(C26:E26)</f>
        <v>3</v>
      </c>
      <c r="G26" s="22" t="s">
        <v>31</v>
      </c>
      <c r="H26" s="18" t="s">
        <v>74</v>
      </c>
    </row>
    <row r="27" customFormat="false" ht="30.75" hidden="false" customHeight="false" outlineLevel="0" collapsed="false">
      <c r="A27" s="19" t="n">
        <v>19</v>
      </c>
      <c r="B27" s="20" t="s">
        <v>75</v>
      </c>
      <c r="C27" s="21" t="n">
        <v>2</v>
      </c>
      <c r="D27" s="22"/>
      <c r="E27" s="22"/>
      <c r="F27" s="21" t="n">
        <f aca="false">SUM(C27:E27)</f>
        <v>2</v>
      </c>
      <c r="G27" s="27"/>
      <c r="H27" s="28" t="s">
        <v>76</v>
      </c>
    </row>
    <row r="28" customFormat="false" ht="40.5" hidden="false" customHeight="false" outlineLevel="0" collapsed="false">
      <c r="A28" s="19" t="n">
        <v>20</v>
      </c>
      <c r="B28" s="20" t="s">
        <v>77</v>
      </c>
      <c r="C28" s="24"/>
      <c r="D28" s="22"/>
      <c r="E28" s="21" t="n">
        <v>5</v>
      </c>
      <c r="F28" s="21" t="n">
        <f aca="false">SUM(D28:E28)</f>
        <v>5</v>
      </c>
      <c r="G28" s="22" t="s">
        <v>31</v>
      </c>
      <c r="H28" s="18" t="s">
        <v>78</v>
      </c>
    </row>
    <row r="29" customFormat="false" ht="40.5" hidden="false" customHeight="false" outlineLevel="0" collapsed="false">
      <c r="A29" s="19" t="n">
        <v>20</v>
      </c>
      <c r="B29" s="20" t="s">
        <v>79</v>
      </c>
      <c r="C29" s="21" t="n">
        <v>5</v>
      </c>
      <c r="D29" s="25" t="n">
        <v>3</v>
      </c>
      <c r="E29" s="21"/>
      <c r="F29" s="21" t="n">
        <f aca="false">SUM(C29:E29)</f>
        <v>8</v>
      </c>
      <c r="G29" s="22" t="s">
        <v>31</v>
      </c>
      <c r="H29" s="18"/>
    </row>
    <row r="30" customFormat="false" ht="30.75" hidden="false" customHeight="false" outlineLevel="0" collapsed="false">
      <c r="A30" s="19" t="n">
        <v>21</v>
      </c>
      <c r="B30" s="20" t="s">
        <v>80</v>
      </c>
      <c r="C30" s="21" t="n">
        <v>2</v>
      </c>
      <c r="D30" s="21"/>
      <c r="E30" s="22"/>
      <c r="F30" s="21" t="n">
        <f aca="false">SUM(C30:E30)</f>
        <v>2</v>
      </c>
      <c r="G30" s="22" t="s">
        <v>31</v>
      </c>
      <c r="H30" s="29" t="s">
        <v>81</v>
      </c>
    </row>
    <row r="31" customFormat="false" ht="60.75" hidden="false" customHeight="false" outlineLevel="0" collapsed="false">
      <c r="A31" s="19"/>
      <c r="B31" s="20" t="s">
        <v>82</v>
      </c>
      <c r="C31" s="22"/>
      <c r="D31" s="22"/>
      <c r="E31" s="21"/>
      <c r="F31" s="23" t="n">
        <f aca="false">SUM(C31:E31)</f>
        <v>0</v>
      </c>
      <c r="G31" s="22"/>
      <c r="H31" s="18"/>
    </row>
    <row r="32" customFormat="false" ht="20.25" hidden="false" customHeight="false" outlineLevel="0" collapsed="false">
      <c r="A32" s="19" t="n">
        <v>22</v>
      </c>
      <c r="B32" s="20" t="s">
        <v>83</v>
      </c>
      <c r="C32" s="21"/>
      <c r="D32" s="25" t="n">
        <v>2</v>
      </c>
      <c r="E32" s="22"/>
      <c r="F32" s="21" t="n">
        <f aca="false">SUM(C32:E32)</f>
        <v>2</v>
      </c>
      <c r="G32" s="22" t="s">
        <v>31</v>
      </c>
      <c r="H32" s="18" t="s">
        <v>84</v>
      </c>
    </row>
    <row r="33" customFormat="false" ht="20.25" hidden="false" customHeight="false" outlineLevel="0" collapsed="false">
      <c r="A33" s="19" t="n">
        <v>23</v>
      </c>
      <c r="B33" s="20" t="s">
        <v>85</v>
      </c>
      <c r="C33" s="21" t="n">
        <v>2</v>
      </c>
      <c r="D33" s="24"/>
      <c r="E33" s="22"/>
      <c r="F33" s="21" t="n">
        <f aca="false">SUM(C33:E33)</f>
        <v>2</v>
      </c>
      <c r="G33" s="22" t="s">
        <v>31</v>
      </c>
      <c r="H33" s="18" t="s">
        <v>86</v>
      </c>
    </row>
    <row r="34" customFormat="false" ht="60.75" hidden="false" customHeight="true" outlineLevel="0" collapsed="false">
      <c r="A34" s="19" t="n">
        <v>24</v>
      </c>
      <c r="B34" s="20" t="s">
        <v>87</v>
      </c>
      <c r="C34" s="21" t="n">
        <v>2</v>
      </c>
      <c r="D34" s="21" t="n">
        <v>2</v>
      </c>
      <c r="E34" s="21"/>
      <c r="F34" s="21" t="n">
        <f aca="false">SUM(C34:E34)</f>
        <v>4</v>
      </c>
      <c r="G34" s="22" t="s">
        <v>88</v>
      </c>
      <c r="H34" s="18"/>
    </row>
    <row r="35" customFormat="false" ht="63.75" hidden="false" customHeight="true" outlineLevel="0" collapsed="false">
      <c r="A35" s="19" t="n">
        <v>25</v>
      </c>
      <c r="B35" s="20" t="s">
        <v>89</v>
      </c>
      <c r="C35" s="21" t="n">
        <v>3</v>
      </c>
      <c r="D35" s="25" t="n">
        <v>7</v>
      </c>
      <c r="E35" s="21"/>
      <c r="F35" s="21" t="n">
        <f aca="false">SUM(C35:E35)</f>
        <v>10</v>
      </c>
      <c r="G35" s="22" t="s">
        <v>31</v>
      </c>
      <c r="H35" s="18"/>
    </row>
    <row r="36" customFormat="false" ht="40.5" hidden="false" customHeight="false" outlineLevel="0" collapsed="false">
      <c r="A36" s="19" t="n">
        <v>25</v>
      </c>
      <c r="B36" s="20" t="s">
        <v>90</v>
      </c>
      <c r="C36" s="21"/>
      <c r="D36" s="25" t="n">
        <v>5</v>
      </c>
      <c r="E36" s="21"/>
      <c r="F36" s="21" t="n">
        <f aca="false">SUM(C36:E36)</f>
        <v>5</v>
      </c>
      <c r="G36" s="22" t="s">
        <v>31</v>
      </c>
      <c r="H36" s="18"/>
    </row>
    <row r="37" customFormat="false" ht="40.5" hidden="false" customHeight="false" outlineLevel="0" collapsed="false">
      <c r="A37" s="19" t="n">
        <v>26</v>
      </c>
      <c r="B37" s="20" t="s">
        <v>91</v>
      </c>
      <c r="C37" s="21" t="n">
        <v>4</v>
      </c>
      <c r="D37" s="21"/>
      <c r="E37" s="21"/>
      <c r="F37" s="21" t="n">
        <f aca="false">SUM(C37:E37)</f>
        <v>4</v>
      </c>
      <c r="G37" s="22" t="s">
        <v>31</v>
      </c>
      <c r="H37" s="18"/>
    </row>
    <row r="38" customFormat="false" ht="40.5" hidden="false" customHeight="false" outlineLevel="0" collapsed="false">
      <c r="A38" s="19" t="n">
        <v>26</v>
      </c>
      <c r="B38" s="20" t="s">
        <v>92</v>
      </c>
      <c r="C38" s="21"/>
      <c r="D38" s="21"/>
      <c r="E38" s="21" t="n">
        <v>2</v>
      </c>
      <c r="F38" s="21" t="n">
        <f aca="false">SUM(C38:E38)</f>
        <v>2</v>
      </c>
      <c r="G38" s="22" t="s">
        <v>31</v>
      </c>
      <c r="H38" s="18"/>
    </row>
    <row r="39" customFormat="false" ht="20.25" hidden="false" customHeight="false" outlineLevel="0" collapsed="false">
      <c r="A39" s="19" t="n">
        <v>27</v>
      </c>
      <c r="B39" s="20" t="s">
        <v>93</v>
      </c>
      <c r="C39" s="21" t="n">
        <v>2</v>
      </c>
      <c r="D39" s="21"/>
      <c r="E39" s="22"/>
      <c r="F39" s="21" t="n">
        <f aca="false">SUM(C39:E39)</f>
        <v>2</v>
      </c>
      <c r="G39" s="22" t="s">
        <v>31</v>
      </c>
      <c r="H39" s="18" t="s">
        <v>94</v>
      </c>
    </row>
    <row r="40" customFormat="false" ht="20.25" hidden="false" customHeight="false" outlineLevel="0" collapsed="false">
      <c r="A40" s="19"/>
      <c r="B40" s="20" t="s">
        <v>95</v>
      </c>
      <c r="C40" s="21"/>
      <c r="D40" s="22"/>
      <c r="E40" s="23"/>
      <c r="F40" s="21"/>
      <c r="G40" s="22" t="s">
        <v>34</v>
      </c>
      <c r="H40" s="18" t="s">
        <v>96</v>
      </c>
    </row>
    <row r="41" customFormat="false" ht="40.5" hidden="false" customHeight="false" outlineLevel="0" collapsed="false">
      <c r="A41" s="19"/>
      <c r="B41" s="20" t="s">
        <v>97</v>
      </c>
      <c r="C41" s="22"/>
      <c r="D41" s="21"/>
      <c r="E41" s="22"/>
      <c r="F41" s="23" t="n">
        <f aca="false">SUM(C41:E41)</f>
        <v>0</v>
      </c>
      <c r="G41" s="22" t="s">
        <v>59</v>
      </c>
      <c r="H41" s="18"/>
    </row>
    <row r="42" customFormat="false" ht="15" hidden="false" customHeight="false" outlineLevel="0" collapsed="false">
      <c r="A42" s="30"/>
      <c r="B42" s="24"/>
      <c r="C42" s="22"/>
      <c r="D42" s="22"/>
      <c r="E42" s="22"/>
      <c r="F42" s="24"/>
      <c r="G42" s="22"/>
      <c r="H42" s="18"/>
    </row>
    <row r="43" customFormat="false" ht="15.75" hidden="false" customHeight="false" outlineLevel="0" collapsed="false">
      <c r="A43" s="30"/>
      <c r="B43" s="31" t="s">
        <v>98</v>
      </c>
      <c r="C43" s="22"/>
      <c r="D43" s="22"/>
      <c r="E43" s="22"/>
      <c r="F43" s="24"/>
      <c r="G43" s="22"/>
      <c r="H43" s="18"/>
    </row>
    <row r="44" customFormat="false" ht="40.5" hidden="false" customHeight="false" outlineLevel="0" collapsed="false">
      <c r="A44" s="30"/>
      <c r="B44" s="20" t="s">
        <v>99</v>
      </c>
      <c r="C44" s="21" t="n">
        <f aca="false">SUM(C3:C43)</f>
        <v>35</v>
      </c>
      <c r="D44" s="21" t="n">
        <f aca="false">SUM(D3:D43)</f>
        <v>36</v>
      </c>
      <c r="E44" s="21" t="n">
        <f aca="false">SUM(E3:E43)</f>
        <v>29</v>
      </c>
      <c r="F44" s="21" t="n">
        <f aca="false">SUM(F3:F42)</f>
        <v>100</v>
      </c>
      <c r="G44" s="22"/>
      <c r="H44" s="18"/>
    </row>
    <row r="45" customFormat="false" ht="40.5" hidden="false" customHeight="false" outlineLevel="0" collapsed="false">
      <c r="A45" s="32"/>
      <c r="B45" s="33" t="s">
        <v>99</v>
      </c>
      <c r="C45" s="34" t="n">
        <f aca="false">SUM(C44:E44)</f>
        <v>100</v>
      </c>
      <c r="D45" s="34"/>
      <c r="E45" s="34"/>
      <c r="F45" s="35"/>
      <c r="G45" s="36"/>
      <c r="H45" s="37"/>
    </row>
    <row r="47" customFormat="false" ht="15" hidden="false" customHeight="false" outlineLevel="0" collapsed="false">
      <c r="F47" s="23"/>
    </row>
    <row r="56" customFormat="false" ht="15" hidden="false" customHeight="false" outlineLevel="0" collapsed="false">
      <c r="E56" s="38"/>
    </row>
  </sheetData>
  <mergeCells count="1">
    <mergeCell ref="C45:E45"/>
  </mergeCells>
  <printOptions headings="false" gridLines="false" gridLinesSet="true" horizontalCentered="false" verticalCentered="false"/>
  <pageMargins left="0.118055555555556" right="0.708333333333333" top="0.275694444444444" bottom="0.315277777777778" header="0.511805555555555" footer="0.157638888888889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H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8" ySplit="1" topLeftCell="I2" activePane="bottomRight" state="frozen"/>
      <selection pane="topLeft" activeCell="A1" activeCellId="0" sqref="A1"/>
      <selection pane="topRight" activeCell="I1" activeCellId="0" sqref="I1"/>
      <selection pane="bottomLeft" activeCell="A2" activeCellId="0" sqref="A2"/>
      <selection pane="bottomRight" activeCell="A1" activeCellId="0" sqref="A1"/>
    </sheetView>
  </sheetViews>
  <sheetFormatPr defaultColWidth="10.7421875" defaultRowHeight="15" zeroHeight="false" outlineLevelRow="0" outlineLevelCol="0"/>
  <cols>
    <col collapsed="false" customWidth="true" hidden="false" outlineLevel="0" max="1" min="1" style="39" width="10.12"/>
    <col collapsed="false" customWidth="true" hidden="false" outlineLevel="0" max="2" min="2" style="7" width="14.69"/>
    <col collapsed="false" customWidth="true" hidden="false" outlineLevel="0" max="3" min="3" style="0" width="2.85"/>
    <col collapsed="false" customWidth="true" hidden="false" outlineLevel="0" max="5" min="5" style="0" width="14.69"/>
    <col collapsed="false" customWidth="true" hidden="false" outlineLevel="0" max="6" min="6" style="0" width="8.86"/>
    <col collapsed="false" customWidth="true" hidden="false" outlineLevel="0" max="8" min="8" style="0" width="16.41"/>
  </cols>
  <sheetData>
    <row r="1" customFormat="false" ht="30" hidden="false" customHeight="false" outlineLevel="0" collapsed="false">
      <c r="A1" s="40" t="s">
        <v>100</v>
      </c>
      <c r="B1" s="41" t="s">
        <v>100</v>
      </c>
      <c r="D1" s="40" t="s">
        <v>101</v>
      </c>
      <c r="E1" s="41" t="s">
        <v>101</v>
      </c>
      <c r="G1" s="40" t="s">
        <v>102</v>
      </c>
      <c r="H1" s="41" t="s">
        <v>102</v>
      </c>
    </row>
    <row r="2" customFormat="false" ht="15" hidden="false" customHeight="false" outlineLevel="0" collapsed="false">
      <c r="A2" s="42"/>
      <c r="B2" s="43" t="s">
        <v>103</v>
      </c>
      <c r="D2" s="42"/>
      <c r="E2" s="43" t="s">
        <v>103</v>
      </c>
      <c r="G2" s="42"/>
      <c r="H2" s="43" t="s">
        <v>103</v>
      </c>
    </row>
    <row r="3" customFormat="false" ht="30" hidden="false" customHeight="false" outlineLevel="0" collapsed="false">
      <c r="A3" s="42" t="s">
        <v>104</v>
      </c>
      <c r="B3" s="43" t="s">
        <v>105</v>
      </c>
      <c r="D3" s="42" t="s">
        <v>104</v>
      </c>
      <c r="E3" s="44" t="s">
        <v>106</v>
      </c>
      <c r="G3" s="42" t="s">
        <v>104</v>
      </c>
      <c r="H3" s="43" t="s">
        <v>105</v>
      </c>
    </row>
    <row r="4" customFormat="false" ht="30" hidden="false" customHeight="false" outlineLevel="0" collapsed="false">
      <c r="A4" s="42" t="s">
        <v>107</v>
      </c>
      <c r="B4" s="43" t="s">
        <v>105</v>
      </c>
      <c r="D4" s="42" t="s">
        <v>107</v>
      </c>
      <c r="E4" s="44" t="s">
        <v>108</v>
      </c>
      <c r="G4" s="42" t="s">
        <v>107</v>
      </c>
      <c r="H4" s="43" t="s">
        <v>105</v>
      </c>
    </row>
    <row r="5" customFormat="false" ht="18.75" hidden="false" customHeight="true" outlineLevel="0" collapsed="false">
      <c r="A5" s="42" t="s">
        <v>109</v>
      </c>
      <c r="B5" s="43" t="s">
        <v>105</v>
      </c>
      <c r="D5" s="42" t="s">
        <v>109</v>
      </c>
      <c r="E5" s="43" t="s">
        <v>105</v>
      </c>
      <c r="G5" s="42" t="s">
        <v>109</v>
      </c>
      <c r="H5" s="43" t="s">
        <v>105</v>
      </c>
    </row>
    <row r="6" customFormat="false" ht="30" hidden="false" customHeight="false" outlineLevel="0" collapsed="false">
      <c r="A6" s="42" t="s">
        <v>110</v>
      </c>
      <c r="B6" s="44" t="s">
        <v>111</v>
      </c>
      <c r="D6" s="42" t="s">
        <v>110</v>
      </c>
      <c r="E6" s="43" t="s">
        <v>105</v>
      </c>
      <c r="G6" s="42" t="s">
        <v>110</v>
      </c>
      <c r="H6" s="44" t="s">
        <v>112</v>
      </c>
    </row>
    <row r="7" customFormat="false" ht="30" hidden="false" customHeight="false" outlineLevel="0" collapsed="false">
      <c r="A7" s="42" t="s">
        <v>113</v>
      </c>
      <c r="B7" s="44" t="s">
        <v>111</v>
      </c>
      <c r="D7" s="42" t="s">
        <v>113</v>
      </c>
      <c r="E7" s="43" t="s">
        <v>105</v>
      </c>
      <c r="G7" s="42" t="s">
        <v>113</v>
      </c>
      <c r="H7" s="43" t="s">
        <v>105</v>
      </c>
    </row>
    <row r="8" customFormat="false" ht="30" hidden="false" customHeight="false" outlineLevel="0" collapsed="false">
      <c r="A8" s="42" t="s">
        <v>114</v>
      </c>
      <c r="B8" s="43" t="s">
        <v>105</v>
      </c>
      <c r="D8" s="42" t="s">
        <v>114</v>
      </c>
      <c r="E8" s="44" t="s">
        <v>115</v>
      </c>
      <c r="G8" s="42" t="s">
        <v>114</v>
      </c>
      <c r="H8" s="43" t="s">
        <v>105</v>
      </c>
    </row>
    <row r="9" customFormat="false" ht="18.75" hidden="false" customHeight="true" outlineLevel="0" collapsed="false">
      <c r="A9" s="42" t="s">
        <v>116</v>
      </c>
      <c r="B9" s="43" t="s">
        <v>105</v>
      </c>
      <c r="D9" s="42" t="s">
        <v>116</v>
      </c>
      <c r="E9" s="43" t="s">
        <v>105</v>
      </c>
      <c r="G9" s="42" t="s">
        <v>116</v>
      </c>
      <c r="H9" s="43" t="s">
        <v>105</v>
      </c>
    </row>
    <row r="10" customFormat="false" ht="18.75" hidden="false" customHeight="true" outlineLevel="0" collapsed="false">
      <c r="A10" s="42" t="s">
        <v>117</v>
      </c>
      <c r="B10" s="43" t="s">
        <v>105</v>
      </c>
      <c r="D10" s="42" t="s">
        <v>117</v>
      </c>
      <c r="E10" s="43" t="s">
        <v>105</v>
      </c>
      <c r="G10" s="42" t="s">
        <v>117</v>
      </c>
      <c r="H10" s="43" t="s">
        <v>118</v>
      </c>
    </row>
    <row r="11" customFormat="false" ht="18.75" hidden="false" customHeight="true" outlineLevel="0" collapsed="false">
      <c r="A11" s="42" t="s">
        <v>119</v>
      </c>
      <c r="B11" s="43" t="s">
        <v>105</v>
      </c>
      <c r="D11" s="42" t="s">
        <v>119</v>
      </c>
      <c r="E11" s="43" t="s">
        <v>105</v>
      </c>
      <c r="G11" s="42" t="s">
        <v>119</v>
      </c>
      <c r="H11" s="43" t="s">
        <v>105</v>
      </c>
    </row>
    <row r="12" customFormat="false" ht="30" hidden="false" customHeight="false" outlineLevel="0" collapsed="false">
      <c r="A12" s="42" t="s">
        <v>120</v>
      </c>
      <c r="B12" s="44" t="s">
        <v>111</v>
      </c>
      <c r="D12" s="42" t="s">
        <v>120</v>
      </c>
      <c r="E12" s="44" t="s">
        <v>121</v>
      </c>
      <c r="G12" s="42" t="s">
        <v>120</v>
      </c>
      <c r="H12" s="43" t="s">
        <v>105</v>
      </c>
    </row>
    <row r="13" customFormat="false" ht="18.75" hidden="false" customHeight="true" outlineLevel="0" collapsed="false">
      <c r="A13" s="42" t="s">
        <v>122</v>
      </c>
      <c r="B13" s="43" t="s">
        <v>105</v>
      </c>
      <c r="D13" s="42" t="s">
        <v>122</v>
      </c>
      <c r="E13" s="43" t="s">
        <v>105</v>
      </c>
      <c r="G13" s="42" t="s">
        <v>122</v>
      </c>
      <c r="H13" s="43" t="s">
        <v>105</v>
      </c>
    </row>
    <row r="14" customFormat="false" ht="30" hidden="false" customHeight="false" outlineLevel="0" collapsed="false">
      <c r="A14" s="42" t="s">
        <v>123</v>
      </c>
      <c r="B14" s="43" t="s">
        <v>105</v>
      </c>
      <c r="D14" s="42" t="s">
        <v>123</v>
      </c>
      <c r="E14" s="43" t="s">
        <v>105</v>
      </c>
      <c r="G14" s="42" t="s">
        <v>123</v>
      </c>
      <c r="H14" s="44" t="s">
        <v>124</v>
      </c>
    </row>
    <row r="15" customFormat="false" ht="18.75" hidden="false" customHeight="true" outlineLevel="0" collapsed="false">
      <c r="A15" s="42" t="s">
        <v>125</v>
      </c>
      <c r="B15" s="43" t="s">
        <v>105</v>
      </c>
      <c r="D15" s="42" t="s">
        <v>125</v>
      </c>
      <c r="E15" s="43" t="s">
        <v>105</v>
      </c>
      <c r="G15" s="42" t="s">
        <v>125</v>
      </c>
      <c r="H15" s="43" t="s">
        <v>105</v>
      </c>
    </row>
    <row r="16" customFormat="false" ht="30" hidden="false" customHeight="false" outlineLevel="0" collapsed="false">
      <c r="A16" s="42" t="s">
        <v>126</v>
      </c>
      <c r="B16" s="43" t="s">
        <v>105</v>
      </c>
      <c r="D16" s="42" t="s">
        <v>126</v>
      </c>
      <c r="E16" s="44" t="s">
        <v>127</v>
      </c>
      <c r="G16" s="42" t="s">
        <v>126</v>
      </c>
      <c r="H16" s="43" t="s">
        <v>105</v>
      </c>
    </row>
    <row r="17" customFormat="false" ht="30" hidden="false" customHeight="false" outlineLevel="0" collapsed="false">
      <c r="A17" s="42" t="s">
        <v>128</v>
      </c>
      <c r="B17" s="44" t="s">
        <v>129</v>
      </c>
      <c r="D17" s="42" t="s">
        <v>128</v>
      </c>
      <c r="E17" s="43" t="s">
        <v>105</v>
      </c>
      <c r="G17" s="42" t="s">
        <v>128</v>
      </c>
      <c r="H17" s="43" t="s">
        <v>105</v>
      </c>
    </row>
    <row r="18" customFormat="false" ht="30" hidden="false" customHeight="false" outlineLevel="0" collapsed="false">
      <c r="A18" s="42" t="s">
        <v>130</v>
      </c>
      <c r="B18" s="43" t="s">
        <v>105</v>
      </c>
      <c r="D18" s="42" t="s">
        <v>130</v>
      </c>
      <c r="E18" s="43" t="s">
        <v>105</v>
      </c>
      <c r="G18" s="42" t="s">
        <v>130</v>
      </c>
      <c r="H18" s="44" t="s">
        <v>131</v>
      </c>
    </row>
    <row r="19" customFormat="false" ht="18.75" hidden="false" customHeight="true" outlineLevel="0" collapsed="false">
      <c r="A19" s="42" t="s">
        <v>132</v>
      </c>
      <c r="B19" s="43" t="s">
        <v>105</v>
      </c>
      <c r="D19" s="42" t="s">
        <v>132</v>
      </c>
      <c r="E19" s="43" t="s">
        <v>105</v>
      </c>
      <c r="G19" s="42" t="s">
        <v>132</v>
      </c>
      <c r="H19" s="43" t="s">
        <v>105</v>
      </c>
    </row>
    <row r="20" customFormat="false" ht="30" hidden="false" customHeight="false" outlineLevel="0" collapsed="false">
      <c r="A20" s="42" t="s">
        <v>133</v>
      </c>
      <c r="B20" s="43" t="s">
        <v>105</v>
      </c>
      <c r="D20" s="42" t="s">
        <v>133</v>
      </c>
      <c r="E20" s="44" t="s">
        <v>134</v>
      </c>
      <c r="G20" s="42" t="s">
        <v>133</v>
      </c>
      <c r="H20" s="43" t="s">
        <v>105</v>
      </c>
    </row>
    <row r="21" customFormat="false" ht="18.75" hidden="false" customHeight="true" outlineLevel="0" collapsed="false">
      <c r="A21" s="42" t="s">
        <v>135</v>
      </c>
      <c r="B21" s="43" t="s">
        <v>105</v>
      </c>
      <c r="D21" s="42" t="s">
        <v>135</v>
      </c>
      <c r="E21" s="43" t="s">
        <v>105</v>
      </c>
      <c r="G21" s="42" t="s">
        <v>135</v>
      </c>
      <c r="H21" s="43" t="s">
        <v>105</v>
      </c>
    </row>
    <row r="22" customFormat="false" ht="30" hidden="false" customHeight="false" outlineLevel="0" collapsed="false">
      <c r="A22" s="42" t="s">
        <v>136</v>
      </c>
      <c r="B22" s="44" t="s">
        <v>129</v>
      </c>
      <c r="D22" s="42" t="s">
        <v>136</v>
      </c>
      <c r="E22" s="43" t="s">
        <v>105</v>
      </c>
      <c r="G22" s="42" t="s">
        <v>136</v>
      </c>
      <c r="H22" s="44" t="s">
        <v>137</v>
      </c>
    </row>
    <row r="23" customFormat="false" ht="18.75" hidden="false" customHeight="true" outlineLevel="0" collapsed="false">
      <c r="A23" s="42" t="s">
        <v>138</v>
      </c>
      <c r="B23" s="43" t="s">
        <v>105</v>
      </c>
      <c r="D23" s="42" t="s">
        <v>138</v>
      </c>
      <c r="E23" s="43" t="s">
        <v>105</v>
      </c>
      <c r="G23" s="42" t="s">
        <v>138</v>
      </c>
      <c r="H23" s="43" t="s">
        <v>105</v>
      </c>
    </row>
    <row r="24" customFormat="false" ht="30" hidden="false" customHeight="false" outlineLevel="0" collapsed="false">
      <c r="A24" s="42" t="s">
        <v>139</v>
      </c>
      <c r="B24" s="43" t="s">
        <v>105</v>
      </c>
      <c r="D24" s="42" t="s">
        <v>139</v>
      </c>
      <c r="E24" s="44" t="s">
        <v>140</v>
      </c>
      <c r="G24" s="42" t="s">
        <v>139</v>
      </c>
      <c r="H24" s="43" t="s">
        <v>105</v>
      </c>
    </row>
    <row r="25" customFormat="false" ht="18.75" hidden="false" customHeight="true" outlineLevel="0" collapsed="false">
      <c r="A25" s="42" t="s">
        <v>141</v>
      </c>
      <c r="B25" s="43" t="s">
        <v>105</v>
      </c>
      <c r="D25" s="42" t="s">
        <v>141</v>
      </c>
      <c r="E25" s="43" t="s">
        <v>105</v>
      </c>
      <c r="G25" s="42" t="s">
        <v>141</v>
      </c>
      <c r="H25" s="43" t="s">
        <v>142</v>
      </c>
    </row>
    <row r="26" customFormat="false" ht="18.75" hidden="false" customHeight="true" outlineLevel="0" collapsed="false">
      <c r="A26" s="42" t="s">
        <v>143</v>
      </c>
      <c r="B26" s="43" t="s">
        <v>105</v>
      </c>
      <c r="D26" s="42" t="s">
        <v>143</v>
      </c>
      <c r="E26" s="43" t="s">
        <v>105</v>
      </c>
      <c r="G26" s="42" t="s">
        <v>143</v>
      </c>
      <c r="H26" s="43" t="s">
        <v>142</v>
      </c>
    </row>
    <row r="27" customFormat="false" ht="30" hidden="false" customHeight="false" outlineLevel="0" collapsed="false">
      <c r="A27" s="42" t="s">
        <v>144</v>
      </c>
      <c r="B27" s="44" t="s">
        <v>145</v>
      </c>
      <c r="D27" s="42" t="s">
        <v>144</v>
      </c>
      <c r="E27" s="43" t="s">
        <v>105</v>
      </c>
      <c r="G27" s="42" t="s">
        <v>144</v>
      </c>
      <c r="H27" s="43" t="s">
        <v>105</v>
      </c>
    </row>
    <row r="28" customFormat="false" ht="18.75" hidden="false" customHeight="true" outlineLevel="0" collapsed="false">
      <c r="A28" s="42" t="s">
        <v>146</v>
      </c>
      <c r="B28" s="43" t="s">
        <v>105</v>
      </c>
      <c r="D28" s="42" t="s">
        <v>146</v>
      </c>
      <c r="E28" s="44" t="s">
        <v>118</v>
      </c>
      <c r="G28" s="42" t="s">
        <v>146</v>
      </c>
      <c r="H28" s="43" t="s">
        <v>105</v>
      </c>
    </row>
    <row r="29" customFormat="false" ht="18.75" hidden="false" customHeight="true" outlineLevel="0" collapsed="false">
      <c r="A29" s="42" t="s">
        <v>147</v>
      </c>
      <c r="B29" s="43" t="s">
        <v>105</v>
      </c>
      <c r="D29" s="42" t="s">
        <v>147</v>
      </c>
      <c r="E29" s="43" t="s">
        <v>105</v>
      </c>
      <c r="G29" s="42" t="s">
        <v>147</v>
      </c>
      <c r="H29" s="43" t="s">
        <v>105</v>
      </c>
    </row>
    <row r="30" customFormat="false" ht="30" hidden="false" customHeight="false" outlineLevel="0" collapsed="false">
      <c r="A30" s="42" t="s">
        <v>148</v>
      </c>
      <c r="B30" s="43" t="s">
        <v>105</v>
      </c>
      <c r="D30" s="42" t="s">
        <v>148</v>
      </c>
      <c r="E30" s="43" t="s">
        <v>105</v>
      </c>
      <c r="G30" s="42" t="s">
        <v>148</v>
      </c>
      <c r="H30" s="44" t="s">
        <v>149</v>
      </c>
    </row>
    <row r="31" customFormat="false" ht="30" hidden="false" customHeight="false" outlineLevel="0" collapsed="false">
      <c r="A31" s="42" t="s">
        <v>150</v>
      </c>
      <c r="B31" s="43" t="s">
        <v>105</v>
      </c>
      <c r="D31" s="42" t="s">
        <v>150</v>
      </c>
      <c r="E31" s="43" t="s">
        <v>105</v>
      </c>
      <c r="G31" s="42" t="s">
        <v>150</v>
      </c>
      <c r="H31" s="44" t="s">
        <v>151</v>
      </c>
    </row>
    <row r="32" customFormat="false" ht="30" hidden="false" customHeight="false" outlineLevel="0" collapsed="false">
      <c r="A32" s="42" t="s">
        <v>152</v>
      </c>
      <c r="B32" s="44" t="s">
        <v>129</v>
      </c>
      <c r="D32" s="42" t="s">
        <v>152</v>
      </c>
      <c r="E32" s="44" t="s">
        <v>118</v>
      </c>
      <c r="G32" s="42" t="s">
        <v>152</v>
      </c>
      <c r="H32" s="43"/>
    </row>
    <row r="33" customFormat="false" ht="30" hidden="false" customHeight="false" outlineLevel="0" collapsed="false">
      <c r="A33" s="42" t="s">
        <v>153</v>
      </c>
      <c r="B33" s="44" t="s">
        <v>154</v>
      </c>
      <c r="D33" s="42" t="s">
        <v>153</v>
      </c>
      <c r="E33" s="43" t="s">
        <v>105</v>
      </c>
      <c r="G33" s="42" t="s">
        <v>153</v>
      </c>
      <c r="H33" s="43"/>
    </row>
    <row r="34" customFormat="false" ht="30" hidden="false" customHeight="false" outlineLevel="0" collapsed="false">
      <c r="A34" s="42" t="s">
        <v>155</v>
      </c>
      <c r="B34" s="44" t="s">
        <v>156</v>
      </c>
      <c r="D34" s="42" t="s">
        <v>155</v>
      </c>
      <c r="E34" s="43" t="s">
        <v>105</v>
      </c>
      <c r="G34" s="42" t="s">
        <v>155</v>
      </c>
      <c r="H34" s="43"/>
    </row>
    <row r="35" customFormat="false" ht="30" hidden="false" customHeight="false" outlineLevel="0" collapsed="false">
      <c r="A35" s="42" t="s">
        <v>157</v>
      </c>
      <c r="B35" s="44" t="s">
        <v>158</v>
      </c>
      <c r="D35" s="42" t="s">
        <v>157</v>
      </c>
      <c r="E35" s="43" t="s">
        <v>105</v>
      </c>
      <c r="G35" s="42" t="s">
        <v>157</v>
      </c>
      <c r="H35" s="43"/>
    </row>
    <row r="36" customFormat="false" ht="30" hidden="false" customHeight="false" outlineLevel="0" collapsed="false">
      <c r="A36" s="42" t="s">
        <v>159</v>
      </c>
      <c r="B36" s="44" t="s">
        <v>160</v>
      </c>
      <c r="D36" s="42" t="s">
        <v>159</v>
      </c>
      <c r="E36" s="44" t="s">
        <v>161</v>
      </c>
      <c r="G36" s="42" t="s">
        <v>159</v>
      </c>
      <c r="H36" s="43"/>
    </row>
    <row r="37" customFormat="false" ht="30" hidden="false" customHeight="false" outlineLevel="0" collapsed="false">
      <c r="A37" s="42" t="s">
        <v>162</v>
      </c>
      <c r="B37" s="44" t="s">
        <v>163</v>
      </c>
      <c r="D37" s="42" t="s">
        <v>162</v>
      </c>
      <c r="E37" s="44" t="s">
        <v>118</v>
      </c>
      <c r="G37" s="42" t="s">
        <v>162</v>
      </c>
      <c r="H37" s="43"/>
    </row>
    <row r="38" customFormat="false" ht="18.75" hidden="false" customHeight="true" outlineLevel="0" collapsed="false">
      <c r="A38" s="45"/>
      <c r="B38" s="46"/>
      <c r="D38" s="47"/>
      <c r="E38" s="48"/>
      <c r="G38" s="47"/>
      <c r="H38" s="48"/>
    </row>
  </sheetData>
  <printOptions headings="false" gridLines="false" gridLinesSet="true" horizontalCentered="false" verticalCentered="false"/>
  <pageMargins left="0.511805555555555" right="0.433333333333333" top="0.196527777777778" bottom="0.118055555555556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7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5" ySplit="2" topLeftCell="F3" activePane="bottomRight" state="frozen"/>
      <selection pane="topLeft" activeCell="A1" activeCellId="0" sqref="A1"/>
      <selection pane="topRight" activeCell="F1" activeCellId="0" sqref="F1"/>
      <selection pane="bottomLeft" activeCell="A3" activeCellId="0" sqref="A3"/>
      <selection pane="bottomRight" activeCell="A3" activeCellId="0" sqref="A3"/>
    </sheetView>
  </sheetViews>
  <sheetFormatPr defaultColWidth="10.7421875" defaultRowHeight="15" zeroHeight="false" outlineLevelRow="0" outlineLevelCol="0"/>
  <cols>
    <col collapsed="false" customWidth="true" hidden="false" outlineLevel="0" max="2" min="2" style="7" width="38.57"/>
    <col collapsed="false" customWidth="true" hidden="false" outlineLevel="0" max="3" min="3" style="0" width="14.69"/>
    <col collapsed="false" customWidth="true" hidden="false" outlineLevel="0" max="4" min="4" style="0" width="5.57"/>
    <col collapsed="false" customWidth="true" hidden="false" outlineLevel="0" max="5" min="5" style="49" width="14.15"/>
  </cols>
  <sheetData>
    <row r="1" customFormat="false" ht="30" hidden="false" customHeight="false" outlineLevel="0" collapsed="false">
      <c r="A1" s="40" t="s">
        <v>100</v>
      </c>
      <c r="B1" s="50" t="s">
        <v>164</v>
      </c>
      <c r="C1" s="51" t="s">
        <v>100</v>
      </c>
      <c r="D1" s="11"/>
      <c r="E1" s="52"/>
    </row>
    <row r="2" customFormat="false" ht="27.75" hidden="false" customHeight="true" outlineLevel="0" collapsed="false">
      <c r="A2" s="42"/>
      <c r="B2" s="53" t="s">
        <v>165</v>
      </c>
      <c r="C2" s="54" t="s">
        <v>103</v>
      </c>
      <c r="D2" s="24"/>
      <c r="E2" s="55"/>
    </row>
    <row r="3" customFormat="false" ht="20.25" hidden="false" customHeight="false" outlineLevel="0" collapsed="false">
      <c r="A3" s="42" t="s">
        <v>104</v>
      </c>
      <c r="B3" s="20" t="s">
        <v>30</v>
      </c>
      <c r="C3" s="54" t="s">
        <v>105</v>
      </c>
      <c r="D3" s="22" t="n">
        <v>1</v>
      </c>
      <c r="E3" s="29" t="s">
        <v>32</v>
      </c>
    </row>
    <row r="4" customFormat="false" ht="20.25" hidden="false" customHeight="false" outlineLevel="0" collapsed="false">
      <c r="A4" s="42" t="s">
        <v>107</v>
      </c>
      <c r="B4" s="20" t="s">
        <v>30</v>
      </c>
      <c r="C4" s="54" t="s">
        <v>105</v>
      </c>
      <c r="D4" s="22" t="n">
        <v>2</v>
      </c>
      <c r="E4" s="29" t="s">
        <v>32</v>
      </c>
    </row>
    <row r="5" customFormat="false" ht="20.25" hidden="false" customHeight="false" outlineLevel="0" collapsed="false">
      <c r="A5" s="42" t="s">
        <v>109</v>
      </c>
      <c r="B5" s="20" t="s">
        <v>35</v>
      </c>
      <c r="C5" s="54" t="s">
        <v>105</v>
      </c>
      <c r="D5" s="22" t="n">
        <v>3</v>
      </c>
      <c r="E5" s="29" t="s">
        <v>36</v>
      </c>
    </row>
    <row r="6" customFormat="false" ht="30.75" hidden="false" customHeight="false" outlineLevel="0" collapsed="false">
      <c r="A6" s="42" t="s">
        <v>110</v>
      </c>
      <c r="B6" s="20" t="s">
        <v>40</v>
      </c>
      <c r="C6" s="56" t="s">
        <v>111</v>
      </c>
      <c r="D6" s="22" t="n">
        <v>4</v>
      </c>
      <c r="E6" s="29" t="s">
        <v>41</v>
      </c>
    </row>
    <row r="7" customFormat="false" ht="30.75" hidden="false" customHeight="false" outlineLevel="0" collapsed="false">
      <c r="A7" s="42" t="s">
        <v>113</v>
      </c>
      <c r="B7" s="20" t="s">
        <v>40</v>
      </c>
      <c r="C7" s="56" t="s">
        <v>111</v>
      </c>
      <c r="D7" s="22" t="n">
        <v>5</v>
      </c>
      <c r="E7" s="29" t="s">
        <v>41</v>
      </c>
    </row>
    <row r="8" customFormat="false" ht="20.25" hidden="false" customHeight="false" outlineLevel="0" collapsed="false">
      <c r="A8" s="42" t="s">
        <v>114</v>
      </c>
      <c r="B8" s="20" t="s">
        <v>51</v>
      </c>
      <c r="C8" s="54" t="s">
        <v>105</v>
      </c>
      <c r="D8" s="22" t="n">
        <v>6</v>
      </c>
      <c r="E8" s="29" t="s">
        <v>52</v>
      </c>
    </row>
    <row r="9" customFormat="false" ht="20.25" hidden="false" customHeight="false" outlineLevel="0" collapsed="false">
      <c r="A9" s="42" t="s">
        <v>116</v>
      </c>
      <c r="B9" s="20" t="s">
        <v>51</v>
      </c>
      <c r="C9" s="54" t="s">
        <v>105</v>
      </c>
      <c r="D9" s="22" t="n">
        <v>7</v>
      </c>
      <c r="E9" s="29" t="s">
        <v>52</v>
      </c>
    </row>
    <row r="10" customFormat="false" ht="20.25" hidden="false" customHeight="false" outlineLevel="0" collapsed="false">
      <c r="A10" s="42" t="s">
        <v>117</v>
      </c>
      <c r="B10" s="20" t="s">
        <v>60</v>
      </c>
      <c r="C10" s="54" t="s">
        <v>105</v>
      </c>
      <c r="D10" s="22" t="n">
        <v>8</v>
      </c>
      <c r="E10" s="29" t="s">
        <v>166</v>
      </c>
    </row>
    <row r="11" customFormat="false" ht="20.25" hidden="false" customHeight="false" outlineLevel="0" collapsed="false">
      <c r="A11" s="42" t="s">
        <v>119</v>
      </c>
      <c r="B11" s="20" t="s">
        <v>68</v>
      </c>
      <c r="C11" s="54" t="s">
        <v>105</v>
      </c>
      <c r="D11" s="22" t="n">
        <v>9</v>
      </c>
      <c r="E11" s="29" t="s">
        <v>167</v>
      </c>
    </row>
    <row r="12" customFormat="false" ht="30.75" hidden="false" customHeight="false" outlineLevel="0" collapsed="false">
      <c r="A12" s="42" t="s">
        <v>120</v>
      </c>
      <c r="B12" s="20" t="s">
        <v>69</v>
      </c>
      <c r="C12" s="56" t="s">
        <v>111</v>
      </c>
      <c r="D12" s="22" t="n">
        <v>10</v>
      </c>
      <c r="E12" s="29" t="s">
        <v>70</v>
      </c>
    </row>
    <row r="13" customFormat="false" ht="20.25" hidden="false" customHeight="false" outlineLevel="0" collapsed="false">
      <c r="A13" s="42" t="s">
        <v>122</v>
      </c>
      <c r="B13" s="20" t="s">
        <v>69</v>
      </c>
      <c r="C13" s="54" t="s">
        <v>105</v>
      </c>
      <c r="D13" s="22" t="n">
        <v>11</v>
      </c>
      <c r="E13" s="29" t="s">
        <v>70</v>
      </c>
    </row>
    <row r="14" customFormat="false" ht="20.25" hidden="false" customHeight="false" outlineLevel="0" collapsed="false">
      <c r="A14" s="42" t="s">
        <v>123</v>
      </c>
      <c r="B14" s="20" t="s">
        <v>168</v>
      </c>
      <c r="C14" s="54" t="s">
        <v>105</v>
      </c>
      <c r="D14" s="22" t="n">
        <v>12</v>
      </c>
      <c r="E14" s="55"/>
    </row>
    <row r="15" customFormat="false" ht="20.25" hidden="false" customHeight="false" outlineLevel="0" collapsed="false">
      <c r="A15" s="42" t="s">
        <v>125</v>
      </c>
      <c r="B15" s="20" t="s">
        <v>168</v>
      </c>
      <c r="C15" s="54" t="s">
        <v>105</v>
      </c>
      <c r="D15" s="22" t="n">
        <v>13</v>
      </c>
      <c r="E15" s="55"/>
    </row>
    <row r="16" customFormat="false" ht="20.25" hidden="false" customHeight="false" outlineLevel="0" collapsed="false">
      <c r="A16" s="42" t="s">
        <v>126</v>
      </c>
      <c r="B16" s="20" t="s">
        <v>168</v>
      </c>
      <c r="C16" s="54" t="s">
        <v>105</v>
      </c>
      <c r="D16" s="22" t="n">
        <v>14</v>
      </c>
      <c r="E16" s="55"/>
    </row>
    <row r="17" customFormat="false" ht="30.75" hidden="false" customHeight="false" outlineLevel="0" collapsed="false">
      <c r="A17" s="42" t="s">
        <v>128</v>
      </c>
      <c r="B17" s="20" t="s">
        <v>168</v>
      </c>
      <c r="C17" s="56" t="s">
        <v>129</v>
      </c>
      <c r="D17" s="22" t="n">
        <v>15</v>
      </c>
      <c r="E17" s="55"/>
    </row>
    <row r="18" customFormat="false" ht="60.75" hidden="false" customHeight="false" outlineLevel="0" collapsed="false">
      <c r="A18" s="42" t="s">
        <v>130</v>
      </c>
      <c r="B18" s="20" t="s">
        <v>169</v>
      </c>
      <c r="C18" s="54" t="s">
        <v>105</v>
      </c>
      <c r="D18" s="22" t="n">
        <v>16</v>
      </c>
      <c r="E18" s="55"/>
    </row>
    <row r="19" customFormat="false" ht="60.75" hidden="false" customHeight="false" outlineLevel="0" collapsed="false">
      <c r="A19" s="42" t="s">
        <v>132</v>
      </c>
      <c r="B19" s="20" t="s">
        <v>169</v>
      </c>
      <c r="C19" s="54" t="s">
        <v>105</v>
      </c>
      <c r="D19" s="22" t="n">
        <v>17</v>
      </c>
      <c r="E19" s="55"/>
    </row>
    <row r="20" customFormat="false" ht="60.75" hidden="false" customHeight="false" outlineLevel="0" collapsed="false">
      <c r="A20" s="42" t="s">
        <v>133</v>
      </c>
      <c r="B20" s="20" t="s">
        <v>169</v>
      </c>
      <c r="C20" s="54" t="s">
        <v>105</v>
      </c>
      <c r="D20" s="22" t="n">
        <v>18</v>
      </c>
      <c r="E20" s="55"/>
    </row>
    <row r="21" customFormat="false" ht="20.25" hidden="false" customHeight="false" outlineLevel="0" collapsed="false">
      <c r="A21" s="42" t="s">
        <v>135</v>
      </c>
      <c r="B21" s="20" t="s">
        <v>85</v>
      </c>
      <c r="C21" s="54" t="s">
        <v>105</v>
      </c>
      <c r="D21" s="22" t="n">
        <v>19</v>
      </c>
      <c r="E21" s="29" t="s">
        <v>86</v>
      </c>
    </row>
    <row r="22" customFormat="false" ht="30.75" hidden="false" customHeight="false" outlineLevel="0" collapsed="false">
      <c r="A22" s="42" t="s">
        <v>136</v>
      </c>
      <c r="B22" s="20" t="s">
        <v>85</v>
      </c>
      <c r="C22" s="56" t="s">
        <v>129</v>
      </c>
      <c r="D22" s="22" t="n">
        <v>20</v>
      </c>
      <c r="E22" s="29" t="s">
        <v>86</v>
      </c>
    </row>
    <row r="23" customFormat="false" ht="30.75" hidden="false" customHeight="false" outlineLevel="0" collapsed="false">
      <c r="A23" s="42" t="s">
        <v>138</v>
      </c>
      <c r="B23" s="20" t="s">
        <v>75</v>
      </c>
      <c r="C23" s="54" t="s">
        <v>105</v>
      </c>
      <c r="D23" s="22" t="n">
        <v>21</v>
      </c>
      <c r="E23" s="28" t="s">
        <v>76</v>
      </c>
    </row>
    <row r="24" customFormat="false" ht="30.75" hidden="false" customHeight="false" outlineLevel="0" collapsed="false">
      <c r="A24" s="42" t="s">
        <v>139</v>
      </c>
      <c r="B24" s="20" t="s">
        <v>75</v>
      </c>
      <c r="C24" s="54" t="s">
        <v>105</v>
      </c>
      <c r="D24" s="22" t="n">
        <v>22</v>
      </c>
      <c r="E24" s="28" t="s">
        <v>76</v>
      </c>
    </row>
    <row r="25" customFormat="false" ht="20.25" hidden="false" customHeight="false" outlineLevel="0" collapsed="false">
      <c r="A25" s="42" t="s">
        <v>141</v>
      </c>
      <c r="B25" s="20" t="s">
        <v>79</v>
      </c>
      <c r="C25" s="54" t="s">
        <v>105</v>
      </c>
      <c r="D25" s="22" t="n">
        <v>23</v>
      </c>
      <c r="E25" s="55"/>
    </row>
    <row r="26" customFormat="false" ht="20.25" hidden="false" customHeight="false" outlineLevel="0" collapsed="false">
      <c r="A26" s="42" t="s">
        <v>143</v>
      </c>
      <c r="B26" s="20" t="s">
        <v>79</v>
      </c>
      <c r="C26" s="54" t="s">
        <v>105</v>
      </c>
      <c r="D26" s="22" t="n">
        <v>24</v>
      </c>
      <c r="E26" s="55"/>
    </row>
    <row r="27" customFormat="false" ht="30.75" hidden="false" customHeight="false" outlineLevel="0" collapsed="false">
      <c r="A27" s="42" t="s">
        <v>144</v>
      </c>
      <c r="B27" s="20" t="s">
        <v>79</v>
      </c>
      <c r="C27" s="56" t="s">
        <v>145</v>
      </c>
      <c r="D27" s="22" t="n">
        <v>25</v>
      </c>
      <c r="E27" s="55"/>
    </row>
    <row r="28" customFormat="false" ht="20.25" hidden="false" customHeight="false" outlineLevel="0" collapsed="false">
      <c r="A28" s="42" t="s">
        <v>146</v>
      </c>
      <c r="B28" s="20" t="s">
        <v>79</v>
      </c>
      <c r="C28" s="54" t="s">
        <v>105</v>
      </c>
      <c r="D28" s="22" t="n">
        <v>26</v>
      </c>
      <c r="E28" s="55"/>
    </row>
    <row r="29" customFormat="false" ht="20.25" hidden="false" customHeight="false" outlineLevel="0" collapsed="false">
      <c r="A29" s="42" t="s">
        <v>147</v>
      </c>
      <c r="B29" s="20" t="s">
        <v>79</v>
      </c>
      <c r="C29" s="54" t="s">
        <v>105</v>
      </c>
      <c r="D29" s="22" t="n">
        <v>27</v>
      </c>
      <c r="E29" s="55"/>
    </row>
    <row r="30" customFormat="false" ht="40.5" hidden="false" customHeight="false" outlineLevel="0" collapsed="false">
      <c r="A30" s="42" t="s">
        <v>148</v>
      </c>
      <c r="B30" s="20" t="s">
        <v>87</v>
      </c>
      <c r="C30" s="54" t="s">
        <v>105</v>
      </c>
      <c r="D30" s="22" t="n">
        <v>28</v>
      </c>
      <c r="E30" s="55"/>
    </row>
    <row r="31" customFormat="false" ht="40.5" hidden="false" customHeight="false" outlineLevel="0" collapsed="false">
      <c r="A31" s="42" t="s">
        <v>150</v>
      </c>
      <c r="B31" s="20" t="s">
        <v>87</v>
      </c>
      <c r="C31" s="54" t="s">
        <v>105</v>
      </c>
      <c r="D31" s="22" t="n">
        <v>29</v>
      </c>
      <c r="E31" s="55"/>
    </row>
    <row r="32" customFormat="false" ht="30.75" hidden="false" customHeight="false" outlineLevel="0" collapsed="false">
      <c r="A32" s="42" t="s">
        <v>152</v>
      </c>
      <c r="B32" s="20" t="s">
        <v>80</v>
      </c>
      <c r="C32" s="56" t="s">
        <v>129</v>
      </c>
      <c r="D32" s="22" t="n">
        <v>30</v>
      </c>
      <c r="E32" s="29" t="s">
        <v>81</v>
      </c>
    </row>
    <row r="33" customFormat="false" ht="30.75" hidden="false" customHeight="false" outlineLevel="0" collapsed="false">
      <c r="A33" s="42" t="s">
        <v>153</v>
      </c>
      <c r="B33" s="20" t="s">
        <v>80</v>
      </c>
      <c r="C33" s="56" t="s">
        <v>154</v>
      </c>
      <c r="D33" s="22" t="n">
        <v>31</v>
      </c>
      <c r="E33" s="29" t="s">
        <v>81</v>
      </c>
    </row>
    <row r="34" customFormat="false" ht="30.75" hidden="false" customHeight="false" outlineLevel="0" collapsed="false">
      <c r="A34" s="42" t="s">
        <v>155</v>
      </c>
      <c r="B34" s="20" t="s">
        <v>93</v>
      </c>
      <c r="C34" s="56" t="s">
        <v>156</v>
      </c>
      <c r="D34" s="22" t="n">
        <v>32</v>
      </c>
      <c r="E34" s="29" t="s">
        <v>94</v>
      </c>
    </row>
    <row r="35" customFormat="false" ht="30.75" hidden="false" customHeight="false" outlineLevel="0" collapsed="false">
      <c r="A35" s="42" t="s">
        <v>157</v>
      </c>
      <c r="B35" s="20" t="s">
        <v>93</v>
      </c>
      <c r="C35" s="56" t="s">
        <v>158</v>
      </c>
      <c r="D35" s="22" t="n">
        <v>33</v>
      </c>
      <c r="E35" s="29" t="s">
        <v>94</v>
      </c>
    </row>
    <row r="36" customFormat="false" ht="30.75" hidden="false" customHeight="false" outlineLevel="0" collapsed="false">
      <c r="A36" s="42" t="s">
        <v>159</v>
      </c>
      <c r="B36" s="20" t="s">
        <v>71</v>
      </c>
      <c r="C36" s="56" t="s">
        <v>160</v>
      </c>
      <c r="D36" s="22" t="n">
        <v>34</v>
      </c>
      <c r="E36" s="29" t="s">
        <v>72</v>
      </c>
    </row>
    <row r="37" customFormat="false" ht="30.75" hidden="false" customHeight="false" outlineLevel="0" collapsed="false">
      <c r="A37" s="45" t="s">
        <v>162</v>
      </c>
      <c r="B37" s="33" t="s">
        <v>71</v>
      </c>
      <c r="C37" s="57" t="s">
        <v>163</v>
      </c>
      <c r="D37" s="36" t="n">
        <v>35</v>
      </c>
      <c r="E37" s="58" t="s">
        <v>72</v>
      </c>
    </row>
    <row r="39" customFormat="false" ht="90" hidden="false" customHeight="false" outlineLevel="0" collapsed="false">
      <c r="B39" s="59" t="s">
        <v>170</v>
      </c>
    </row>
    <row r="42" customFormat="false" ht="30" hidden="false" customHeight="true" outlineLevel="0" collapsed="false">
      <c r="A42" s="60" t="n">
        <v>43965</v>
      </c>
      <c r="B42" s="59" t="s">
        <v>171</v>
      </c>
      <c r="C42" s="61" t="s">
        <v>172</v>
      </c>
      <c r="D42" s="61"/>
      <c r="E42" s="61"/>
    </row>
    <row r="44" customFormat="false" ht="30" hidden="false" customHeight="false" outlineLevel="0" collapsed="false">
      <c r="A44" s="60" t="n">
        <v>43972</v>
      </c>
      <c r="B44" s="59" t="s">
        <v>173</v>
      </c>
    </row>
    <row r="46" customFormat="false" ht="30" hidden="false" customHeight="false" outlineLevel="0" collapsed="false">
      <c r="A46" s="60" t="n">
        <v>43976</v>
      </c>
      <c r="B46" s="59" t="s">
        <v>174</v>
      </c>
    </row>
    <row r="48" customFormat="false" ht="30" hidden="false" customHeight="true" outlineLevel="0" collapsed="false">
      <c r="A48" s="60" t="n">
        <v>43979</v>
      </c>
      <c r="B48" s="7" t="s">
        <v>175</v>
      </c>
      <c r="C48" s="61" t="s">
        <v>176</v>
      </c>
      <c r="D48" s="61"/>
      <c r="E48" s="61"/>
    </row>
    <row r="50" customFormat="false" ht="33" hidden="false" customHeight="true" outlineLevel="0" collapsed="false">
      <c r="A50" s="60" t="n">
        <v>43982</v>
      </c>
      <c r="B50" s="7" t="s">
        <v>175</v>
      </c>
      <c r="C50" s="61" t="s">
        <v>177</v>
      </c>
      <c r="D50" s="61"/>
      <c r="E50" s="61"/>
    </row>
    <row r="52" customFormat="false" ht="30" hidden="false" customHeight="true" outlineLevel="0" collapsed="false">
      <c r="A52" s="60" t="n">
        <v>43983</v>
      </c>
      <c r="B52" s="59" t="s">
        <v>178</v>
      </c>
      <c r="C52" s="61" t="s">
        <v>179</v>
      </c>
      <c r="D52" s="61"/>
      <c r="E52" s="61"/>
    </row>
    <row r="54" customFormat="false" ht="15" hidden="false" customHeight="false" outlineLevel="0" collapsed="false">
      <c r="A54" s="60" t="n">
        <v>43988</v>
      </c>
      <c r="B54" s="7" t="s">
        <v>180</v>
      </c>
      <c r="C54" s="0" t="s">
        <v>181</v>
      </c>
    </row>
    <row r="56" customFormat="false" ht="15" hidden="false" customHeight="false" outlineLevel="0" collapsed="false">
      <c r="A56" s="62" t="n">
        <v>43992</v>
      </c>
      <c r="B56" s="63" t="s">
        <v>182</v>
      </c>
    </row>
    <row r="57" customFormat="false" ht="15" hidden="false" customHeight="false" outlineLevel="0" collapsed="false">
      <c r="A57" s="1"/>
      <c r="B57" s="63" t="s">
        <v>183</v>
      </c>
    </row>
    <row r="58" customFormat="false" ht="15" hidden="false" customHeight="false" outlineLevel="0" collapsed="false">
      <c r="B58" s="64" t="s">
        <v>184</v>
      </c>
    </row>
    <row r="60" customFormat="false" ht="15" hidden="false" customHeight="false" outlineLevel="0" collapsed="false">
      <c r="A60" s="60" t="n">
        <v>44000</v>
      </c>
      <c r="B60" s="7" t="s">
        <v>185</v>
      </c>
    </row>
    <row r="61" customFormat="false" ht="15" hidden="false" customHeight="false" outlineLevel="0" collapsed="false">
      <c r="A61" s="60" t="n">
        <v>44002</v>
      </c>
      <c r="B61" s="7" t="s">
        <v>186</v>
      </c>
    </row>
    <row r="63" customFormat="false" ht="45" hidden="false" customHeight="false" outlineLevel="0" collapsed="false">
      <c r="A63" s="60" t="n">
        <v>44004</v>
      </c>
      <c r="B63" s="59" t="s">
        <v>187</v>
      </c>
    </row>
    <row r="65" customFormat="false" ht="45" hidden="false" customHeight="false" outlineLevel="0" collapsed="false">
      <c r="A65" s="60" t="n">
        <v>44004</v>
      </c>
      <c r="B65" s="59" t="s">
        <v>188</v>
      </c>
    </row>
    <row r="67" customFormat="false" ht="60" hidden="false" customHeight="false" outlineLevel="0" collapsed="false">
      <c r="A67" s="65" t="n">
        <v>44004</v>
      </c>
      <c r="B67" s="66" t="s">
        <v>189</v>
      </c>
    </row>
    <row r="69" customFormat="false" ht="60" hidden="false" customHeight="false" outlineLevel="0" collapsed="false">
      <c r="A69" s="60" t="n">
        <v>44006</v>
      </c>
      <c r="B69" s="59" t="s">
        <v>190</v>
      </c>
    </row>
    <row r="71" customFormat="false" ht="30" hidden="false" customHeight="false" outlineLevel="0" collapsed="false">
      <c r="B71" s="67" t="s">
        <v>191</v>
      </c>
      <c r="C71" s="59"/>
    </row>
    <row r="73" customFormat="false" ht="15" hidden="false" customHeight="false" outlineLevel="0" collapsed="false">
      <c r="A73" s="60" t="n">
        <v>44016</v>
      </c>
      <c r="B73" s="59" t="s">
        <v>192</v>
      </c>
    </row>
  </sheetData>
  <mergeCells count="4">
    <mergeCell ref="C42:E42"/>
    <mergeCell ref="C48:E48"/>
    <mergeCell ref="C50:E50"/>
    <mergeCell ref="C52:E52"/>
  </mergeCells>
  <printOptions headings="false" gridLines="false" gridLinesSet="true" horizontalCentered="false" verticalCentered="false"/>
  <pageMargins left="0.708333333333333" right="0.708333333333333" top="0.390277777777778" bottom="0.589583333333333" header="0.118055555555556" footer="0.359722222222222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&amp;CTOMATES 2020 RANGÉE N°1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7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5" ySplit="1" topLeftCell="F2" activePane="bottomRight" state="frozen"/>
      <selection pane="topLeft" activeCell="A1" activeCellId="0" sqref="A1"/>
      <selection pane="topRight" activeCell="F1" activeCellId="0" sqref="F1"/>
      <selection pane="bottomLeft" activeCell="A2" activeCellId="0" sqref="A2"/>
      <selection pane="bottomRight" activeCell="B70" activeCellId="0" sqref="B70"/>
    </sheetView>
  </sheetViews>
  <sheetFormatPr defaultColWidth="10.7421875" defaultRowHeight="15" zeroHeight="false" outlineLevelRow="0" outlineLevelCol="0"/>
  <cols>
    <col collapsed="false" customWidth="true" hidden="false" outlineLevel="0" max="1" min="1" style="1" width="11.42"/>
    <col collapsed="false" customWidth="true" hidden="false" outlineLevel="0" max="2" min="2" style="1" width="38.43"/>
    <col collapsed="false" customWidth="true" hidden="false" outlineLevel="0" max="3" min="3" style="0" width="15.88"/>
    <col collapsed="false" customWidth="true" hidden="false" outlineLevel="0" max="4" min="4" style="7" width="11.42"/>
    <col collapsed="false" customWidth="true" hidden="false" outlineLevel="0" max="5" min="5" style="0" width="17"/>
  </cols>
  <sheetData>
    <row r="1" customFormat="false" ht="30" hidden="false" customHeight="false" outlineLevel="0" collapsed="false">
      <c r="A1" s="40" t="s">
        <v>101</v>
      </c>
      <c r="B1" s="10" t="s">
        <v>193</v>
      </c>
      <c r="C1" s="51" t="s">
        <v>101</v>
      </c>
      <c r="D1" s="68"/>
      <c r="E1" s="69"/>
    </row>
    <row r="2" customFormat="false" ht="15" hidden="false" customHeight="false" outlineLevel="0" collapsed="false">
      <c r="A2" s="30"/>
      <c r="B2" s="54"/>
      <c r="C2" s="54" t="s">
        <v>103</v>
      </c>
      <c r="D2" s="54"/>
      <c r="E2" s="70"/>
    </row>
    <row r="3" customFormat="false" ht="30.75" hidden="false" customHeight="false" outlineLevel="0" collapsed="false">
      <c r="A3" s="30" t="s">
        <v>104</v>
      </c>
      <c r="B3" s="20" t="s">
        <v>83</v>
      </c>
      <c r="C3" s="56" t="s">
        <v>106</v>
      </c>
      <c r="D3" s="54" t="s">
        <v>194</v>
      </c>
      <c r="E3" s="18" t="s">
        <v>84</v>
      </c>
    </row>
    <row r="4" customFormat="false" ht="30.75" hidden="false" customHeight="false" outlineLevel="0" collapsed="false">
      <c r="A4" s="30" t="s">
        <v>107</v>
      </c>
      <c r="B4" s="20" t="s">
        <v>83</v>
      </c>
      <c r="C4" s="56" t="s">
        <v>108</v>
      </c>
      <c r="D4" s="54" t="s">
        <v>194</v>
      </c>
      <c r="E4" s="18" t="s">
        <v>84</v>
      </c>
    </row>
    <row r="5" customFormat="false" ht="20.25" hidden="false" customHeight="false" outlineLevel="0" collapsed="false">
      <c r="A5" s="30" t="s">
        <v>109</v>
      </c>
      <c r="B5" s="20" t="s">
        <v>55</v>
      </c>
      <c r="C5" s="54" t="s">
        <v>105</v>
      </c>
      <c r="D5" s="54" t="s">
        <v>194</v>
      </c>
      <c r="E5" s="70"/>
    </row>
    <row r="6" customFormat="false" ht="20.25" hidden="false" customHeight="false" outlineLevel="0" collapsed="false">
      <c r="A6" s="30" t="s">
        <v>110</v>
      </c>
      <c r="B6" s="20" t="s">
        <v>55</v>
      </c>
      <c r="C6" s="54" t="s">
        <v>105</v>
      </c>
      <c r="D6" s="54" t="s">
        <v>194</v>
      </c>
      <c r="E6" s="70"/>
    </row>
    <row r="7" customFormat="false" ht="20.25" hidden="false" customHeight="false" outlineLevel="0" collapsed="false">
      <c r="A7" s="30" t="s">
        <v>113</v>
      </c>
      <c r="B7" s="20" t="s">
        <v>55</v>
      </c>
      <c r="C7" s="54" t="s">
        <v>105</v>
      </c>
      <c r="D7" s="54" t="s">
        <v>194</v>
      </c>
      <c r="E7" s="70"/>
    </row>
    <row r="8" customFormat="false" ht="30.75" hidden="false" customHeight="false" outlineLevel="0" collapsed="false">
      <c r="A8" s="30" t="s">
        <v>114</v>
      </c>
      <c r="B8" s="20" t="s">
        <v>62</v>
      </c>
      <c r="C8" s="56" t="s">
        <v>115</v>
      </c>
      <c r="D8" s="54" t="s">
        <v>194</v>
      </c>
      <c r="E8" s="18" t="s">
        <v>63</v>
      </c>
    </row>
    <row r="9" customFormat="false" ht="40.5" hidden="false" customHeight="false" outlineLevel="0" collapsed="false">
      <c r="A9" s="30" t="s">
        <v>116</v>
      </c>
      <c r="B9" s="20" t="s">
        <v>195</v>
      </c>
      <c r="C9" s="54" t="s">
        <v>105</v>
      </c>
      <c r="D9" s="54" t="s">
        <v>194</v>
      </c>
      <c r="E9" s="18" t="s">
        <v>65</v>
      </c>
    </row>
    <row r="10" customFormat="false" ht="40.5" hidden="false" customHeight="false" outlineLevel="0" collapsed="false">
      <c r="A10" s="30" t="s">
        <v>117</v>
      </c>
      <c r="B10" s="20" t="s">
        <v>195</v>
      </c>
      <c r="C10" s="54" t="s">
        <v>105</v>
      </c>
      <c r="D10" s="54" t="s">
        <v>194</v>
      </c>
      <c r="E10" s="18" t="s">
        <v>65</v>
      </c>
    </row>
    <row r="11" customFormat="false" ht="40.5" hidden="false" customHeight="false" outlineLevel="0" collapsed="false">
      <c r="A11" s="30" t="s">
        <v>119</v>
      </c>
      <c r="B11" s="20" t="s">
        <v>195</v>
      </c>
      <c r="C11" s="54" t="s">
        <v>105</v>
      </c>
      <c r="D11" s="54" t="s">
        <v>194</v>
      </c>
      <c r="E11" s="18" t="s">
        <v>65</v>
      </c>
    </row>
    <row r="12" customFormat="false" ht="60.75" hidden="false" customHeight="false" outlineLevel="0" collapsed="false">
      <c r="A12" s="30" t="s">
        <v>120</v>
      </c>
      <c r="B12" s="71" t="s">
        <v>196</v>
      </c>
      <c r="C12" s="56" t="s">
        <v>121</v>
      </c>
      <c r="D12" s="54" t="s">
        <v>197</v>
      </c>
      <c r="E12" s="70"/>
    </row>
    <row r="13" customFormat="false" ht="20.25" hidden="false" customHeight="false" outlineLevel="0" collapsed="false">
      <c r="A13" s="30" t="s">
        <v>122</v>
      </c>
      <c r="B13" s="20" t="s">
        <v>49</v>
      </c>
      <c r="C13" s="54" t="s">
        <v>105</v>
      </c>
      <c r="D13" s="54" t="s">
        <v>194</v>
      </c>
      <c r="E13" s="18" t="s">
        <v>50</v>
      </c>
    </row>
    <row r="14" customFormat="false" ht="20.25" hidden="false" customHeight="false" outlineLevel="0" collapsed="false">
      <c r="A14" s="30" t="s">
        <v>123</v>
      </c>
      <c r="B14" s="20" t="s">
        <v>49</v>
      </c>
      <c r="C14" s="54" t="s">
        <v>105</v>
      </c>
      <c r="D14" s="54" t="s">
        <v>194</v>
      </c>
      <c r="E14" s="18" t="s">
        <v>50</v>
      </c>
    </row>
    <row r="15" customFormat="false" ht="20.25" hidden="false" customHeight="false" outlineLevel="0" collapsed="false">
      <c r="A15" s="30" t="s">
        <v>125</v>
      </c>
      <c r="B15" s="20" t="s">
        <v>43</v>
      </c>
      <c r="C15" s="54" t="s">
        <v>105</v>
      </c>
      <c r="D15" s="54" t="s">
        <v>194</v>
      </c>
      <c r="E15" s="18" t="s">
        <v>44</v>
      </c>
    </row>
    <row r="16" customFormat="false" ht="60.75" hidden="false" customHeight="false" outlineLevel="0" collapsed="false">
      <c r="A16" s="30" t="s">
        <v>126</v>
      </c>
      <c r="B16" s="71" t="s">
        <v>196</v>
      </c>
      <c r="C16" s="56" t="s">
        <v>127</v>
      </c>
      <c r="D16" s="54" t="s">
        <v>197</v>
      </c>
      <c r="E16" s="70"/>
    </row>
    <row r="17" customFormat="false" ht="20.25" hidden="false" customHeight="false" outlineLevel="0" collapsed="false">
      <c r="A17" s="30" t="s">
        <v>128</v>
      </c>
      <c r="B17" s="20" t="s">
        <v>39</v>
      </c>
      <c r="C17" s="54" t="s">
        <v>105</v>
      </c>
      <c r="D17" s="54" t="s">
        <v>194</v>
      </c>
      <c r="E17" s="70"/>
    </row>
    <row r="18" customFormat="false" ht="20.25" hidden="false" customHeight="false" outlineLevel="0" collapsed="false">
      <c r="A18" s="30" t="s">
        <v>130</v>
      </c>
      <c r="B18" s="20" t="s">
        <v>39</v>
      </c>
      <c r="C18" s="54" t="s">
        <v>105</v>
      </c>
      <c r="D18" s="54" t="s">
        <v>194</v>
      </c>
      <c r="E18" s="70"/>
    </row>
    <row r="19" customFormat="false" ht="20.25" hidden="false" customHeight="false" outlineLevel="0" collapsed="false">
      <c r="A19" s="30" t="s">
        <v>132</v>
      </c>
      <c r="B19" s="20" t="s">
        <v>39</v>
      </c>
      <c r="C19" s="54" t="s">
        <v>105</v>
      </c>
      <c r="D19" s="54" t="s">
        <v>194</v>
      </c>
      <c r="E19" s="70"/>
    </row>
    <row r="20" customFormat="false" ht="30.75" hidden="false" customHeight="false" outlineLevel="0" collapsed="false">
      <c r="A20" s="30" t="s">
        <v>133</v>
      </c>
      <c r="B20" s="20" t="s">
        <v>39</v>
      </c>
      <c r="C20" s="56" t="s">
        <v>134</v>
      </c>
      <c r="D20" s="54" t="s">
        <v>194</v>
      </c>
      <c r="E20" s="70"/>
    </row>
    <row r="21" customFormat="false" ht="20.25" hidden="false" customHeight="false" outlineLevel="0" collapsed="false">
      <c r="A21" s="30" t="s">
        <v>135</v>
      </c>
      <c r="B21" s="20" t="s">
        <v>39</v>
      </c>
      <c r="C21" s="54" t="s">
        <v>105</v>
      </c>
      <c r="D21" s="54" t="s">
        <v>194</v>
      </c>
      <c r="E21" s="70"/>
    </row>
    <row r="22" customFormat="false" ht="20.25" hidden="false" customHeight="false" outlineLevel="0" collapsed="false">
      <c r="A22" s="30" t="s">
        <v>136</v>
      </c>
      <c r="B22" s="20" t="s">
        <v>39</v>
      </c>
      <c r="C22" s="54" t="s">
        <v>105</v>
      </c>
      <c r="D22" s="54" t="s">
        <v>194</v>
      </c>
      <c r="E22" s="70"/>
    </row>
    <row r="23" customFormat="false" ht="20.25" hidden="false" customHeight="false" outlineLevel="0" collapsed="false">
      <c r="A23" s="30" t="s">
        <v>138</v>
      </c>
      <c r="B23" s="20" t="s">
        <v>39</v>
      </c>
      <c r="C23" s="54" t="s">
        <v>105</v>
      </c>
      <c r="D23" s="54" t="s">
        <v>194</v>
      </c>
      <c r="E23" s="70"/>
    </row>
    <row r="24" customFormat="false" ht="30.75" hidden="false" customHeight="false" outlineLevel="0" collapsed="false">
      <c r="A24" s="30" t="s">
        <v>139</v>
      </c>
      <c r="B24" s="20" t="s">
        <v>47</v>
      </c>
      <c r="C24" s="56" t="s">
        <v>140</v>
      </c>
      <c r="D24" s="54" t="s">
        <v>194</v>
      </c>
      <c r="E24" s="18" t="s">
        <v>48</v>
      </c>
    </row>
    <row r="25" customFormat="false" ht="60.75" hidden="false" customHeight="false" outlineLevel="0" collapsed="false">
      <c r="A25" s="30" t="s">
        <v>141</v>
      </c>
      <c r="B25" s="20" t="s">
        <v>198</v>
      </c>
      <c r="C25" s="54" t="s">
        <v>105</v>
      </c>
      <c r="D25" s="54" t="s">
        <v>194</v>
      </c>
      <c r="E25" s="70"/>
    </row>
    <row r="26" customFormat="false" ht="60.75" hidden="false" customHeight="false" outlineLevel="0" collapsed="false">
      <c r="A26" s="30" t="s">
        <v>143</v>
      </c>
      <c r="B26" s="20" t="s">
        <v>198</v>
      </c>
      <c r="C26" s="54" t="s">
        <v>105</v>
      </c>
      <c r="D26" s="54" t="s">
        <v>194</v>
      </c>
      <c r="E26" s="70"/>
    </row>
    <row r="27" customFormat="false" ht="60.75" hidden="false" customHeight="false" outlineLevel="0" collapsed="false">
      <c r="A27" s="30" t="s">
        <v>144</v>
      </c>
      <c r="B27" s="20" t="s">
        <v>198</v>
      </c>
      <c r="C27" s="54" t="s">
        <v>105</v>
      </c>
      <c r="D27" s="54" t="s">
        <v>194</v>
      </c>
      <c r="E27" s="70"/>
    </row>
    <row r="28" customFormat="false" ht="40.5" hidden="false" customHeight="false" outlineLevel="0" collapsed="false">
      <c r="A28" s="30" t="s">
        <v>146</v>
      </c>
      <c r="B28" s="72" t="s">
        <v>199</v>
      </c>
      <c r="C28" s="56" t="s">
        <v>118</v>
      </c>
      <c r="D28" s="54" t="s">
        <v>194</v>
      </c>
      <c r="E28" s="70"/>
    </row>
    <row r="29" customFormat="false" ht="60.75" hidden="false" customHeight="false" outlineLevel="0" collapsed="false">
      <c r="A29" s="30" t="s">
        <v>147</v>
      </c>
      <c r="B29" s="20" t="s">
        <v>198</v>
      </c>
      <c r="C29" s="54" t="s">
        <v>105</v>
      </c>
      <c r="D29" s="54" t="s">
        <v>194</v>
      </c>
      <c r="E29" s="70"/>
    </row>
    <row r="30" customFormat="false" ht="60.75" hidden="false" customHeight="false" outlineLevel="0" collapsed="false">
      <c r="A30" s="30" t="s">
        <v>148</v>
      </c>
      <c r="B30" s="20" t="s">
        <v>198</v>
      </c>
      <c r="C30" s="54" t="s">
        <v>105</v>
      </c>
      <c r="D30" s="54" t="s">
        <v>194</v>
      </c>
      <c r="E30" s="70"/>
    </row>
    <row r="31" customFormat="false" ht="60.75" hidden="false" customHeight="false" outlineLevel="0" collapsed="false">
      <c r="A31" s="30" t="s">
        <v>150</v>
      </c>
      <c r="B31" s="20" t="s">
        <v>198</v>
      </c>
      <c r="C31" s="54" t="s">
        <v>105</v>
      </c>
      <c r="D31" s="54" t="s">
        <v>194</v>
      </c>
      <c r="E31" s="70"/>
    </row>
    <row r="32" customFormat="false" ht="40.5" hidden="false" customHeight="false" outlineLevel="0" collapsed="false">
      <c r="A32" s="30" t="s">
        <v>152</v>
      </c>
      <c r="B32" s="20" t="s">
        <v>200</v>
      </c>
      <c r="C32" s="56" t="s">
        <v>118</v>
      </c>
      <c r="D32" s="54" t="s">
        <v>194</v>
      </c>
      <c r="E32" s="70"/>
    </row>
    <row r="33" customFormat="false" ht="60.75" hidden="false" customHeight="false" outlineLevel="0" collapsed="false">
      <c r="A33" s="30" t="s">
        <v>153</v>
      </c>
      <c r="B33" s="20" t="s">
        <v>201</v>
      </c>
      <c r="C33" s="54" t="s">
        <v>105</v>
      </c>
      <c r="D33" s="54" t="s">
        <v>194</v>
      </c>
      <c r="E33" s="70"/>
    </row>
    <row r="34" customFormat="false" ht="60.75" hidden="false" customHeight="false" outlineLevel="0" collapsed="false">
      <c r="A34" s="30" t="s">
        <v>155</v>
      </c>
      <c r="B34" s="20" t="s">
        <v>201</v>
      </c>
      <c r="C34" s="54" t="s">
        <v>105</v>
      </c>
      <c r="D34" s="54" t="s">
        <v>194</v>
      </c>
      <c r="E34" s="70"/>
    </row>
    <row r="35" customFormat="false" ht="60.75" hidden="false" customHeight="false" outlineLevel="0" collapsed="false">
      <c r="A35" s="30" t="s">
        <v>157</v>
      </c>
      <c r="B35" s="20" t="s">
        <v>201</v>
      </c>
      <c r="C35" s="54" t="s">
        <v>105</v>
      </c>
      <c r="D35" s="54" t="s">
        <v>194</v>
      </c>
      <c r="E35" s="70"/>
    </row>
    <row r="36" customFormat="false" ht="60.75" hidden="false" customHeight="false" outlineLevel="0" collapsed="false">
      <c r="A36" s="30" t="s">
        <v>159</v>
      </c>
      <c r="B36" s="20" t="s">
        <v>201</v>
      </c>
      <c r="C36" s="56" t="s">
        <v>161</v>
      </c>
      <c r="D36" s="54" t="s">
        <v>194</v>
      </c>
      <c r="E36" s="70"/>
    </row>
    <row r="37" customFormat="false" ht="40.5" hidden="false" customHeight="false" outlineLevel="0" collapsed="false">
      <c r="A37" s="30" t="s">
        <v>162</v>
      </c>
      <c r="B37" s="20" t="s">
        <v>87</v>
      </c>
      <c r="C37" s="56" t="s">
        <v>118</v>
      </c>
      <c r="D37" s="54" t="s">
        <v>194</v>
      </c>
      <c r="E37" s="70"/>
    </row>
    <row r="38" customFormat="false" ht="40.5" hidden="false" customHeight="false" outlineLevel="0" collapsed="false">
      <c r="A38" s="30" t="s">
        <v>202</v>
      </c>
      <c r="B38" s="20" t="s">
        <v>87</v>
      </c>
      <c r="C38" s="56" t="s">
        <v>118</v>
      </c>
      <c r="D38" s="54" t="s">
        <v>194</v>
      </c>
      <c r="E38" s="70"/>
    </row>
    <row r="39" customFormat="false" ht="15" hidden="false" customHeight="false" outlineLevel="0" collapsed="false">
      <c r="A39" s="73"/>
      <c r="B39" s="36"/>
      <c r="C39" s="35"/>
      <c r="D39" s="74"/>
      <c r="E39" s="48"/>
    </row>
    <row r="41" customFormat="false" ht="90" hidden="false" customHeight="false" outlineLevel="0" collapsed="false">
      <c r="B41" s="59" t="s">
        <v>203</v>
      </c>
    </row>
    <row r="43" customFormat="false" ht="30" hidden="false" customHeight="false" outlineLevel="0" collapsed="false">
      <c r="A43" s="60" t="n">
        <v>43972</v>
      </c>
      <c r="B43" s="59" t="s">
        <v>204</v>
      </c>
    </row>
    <row r="45" customFormat="false" ht="30" hidden="false" customHeight="false" outlineLevel="0" collapsed="false">
      <c r="A45" s="60" t="n">
        <v>43976</v>
      </c>
      <c r="B45" s="59" t="s">
        <v>173</v>
      </c>
    </row>
    <row r="46" customFormat="false" ht="15" hidden="false" customHeight="false" outlineLevel="0" collapsed="false">
      <c r="A46" s="60"/>
    </row>
    <row r="47" customFormat="false" ht="30" hidden="false" customHeight="false" outlineLevel="0" collapsed="false">
      <c r="A47" s="60" t="n">
        <v>43979</v>
      </c>
      <c r="B47" s="59" t="s">
        <v>205</v>
      </c>
      <c r="C47" s="0" t="s">
        <v>206</v>
      </c>
    </row>
    <row r="49" customFormat="false" ht="15" hidden="false" customHeight="false" outlineLevel="0" collapsed="false">
      <c r="A49" s="60" t="n">
        <v>43982</v>
      </c>
      <c r="B49" s="7" t="s">
        <v>175</v>
      </c>
      <c r="C49" s="0" t="s">
        <v>177</v>
      </c>
      <c r="E49" s="49"/>
    </row>
    <row r="51" customFormat="false" ht="30" hidden="false" customHeight="true" outlineLevel="0" collapsed="false">
      <c r="A51" s="60" t="n">
        <v>43983</v>
      </c>
      <c r="B51" s="59" t="s">
        <v>178</v>
      </c>
      <c r="C51" s="61" t="s">
        <v>207</v>
      </c>
      <c r="D51" s="61"/>
      <c r="E51" s="61"/>
    </row>
    <row r="53" customFormat="false" ht="15" hidden="false" customHeight="false" outlineLevel="0" collapsed="false">
      <c r="A53" s="60" t="n">
        <v>43988</v>
      </c>
      <c r="B53" s="7" t="s">
        <v>180</v>
      </c>
      <c r="C53" s="0" t="s">
        <v>181</v>
      </c>
      <c r="E53" s="49"/>
    </row>
    <row r="55" customFormat="false" ht="15" hidden="false" customHeight="false" outlineLevel="0" collapsed="false">
      <c r="A55" s="62" t="n">
        <v>43992</v>
      </c>
    </row>
    <row r="56" customFormat="false" ht="15" hidden="false" customHeight="false" outlineLevel="0" collapsed="false">
      <c r="A56" s="62"/>
    </row>
    <row r="57" customFormat="false" ht="15" hidden="false" customHeight="false" outlineLevel="0" collapsed="false">
      <c r="A57" s="60" t="n">
        <v>44000</v>
      </c>
      <c r="B57" s="7" t="s">
        <v>185</v>
      </c>
      <c r="E57" s="49"/>
    </row>
    <row r="58" customFormat="false" ht="15" hidden="false" customHeight="false" outlineLevel="0" collapsed="false">
      <c r="A58" s="60" t="n">
        <v>44002</v>
      </c>
      <c r="B58" s="7" t="s">
        <v>208</v>
      </c>
      <c r="E58" s="49"/>
    </row>
    <row r="59" customFormat="false" ht="15" hidden="false" customHeight="false" outlineLevel="0" collapsed="false">
      <c r="A59" s="60"/>
      <c r="B59" s="7"/>
      <c r="E59" s="49"/>
    </row>
    <row r="60" customFormat="false" ht="45" hidden="false" customHeight="false" outlineLevel="0" collapsed="false">
      <c r="A60" s="62" t="n">
        <v>44004</v>
      </c>
      <c r="B60" s="59" t="s">
        <v>209</v>
      </c>
    </row>
    <row r="62" customFormat="false" ht="30" hidden="false" customHeight="false" outlineLevel="0" collapsed="false">
      <c r="A62" s="62" t="n">
        <v>44004</v>
      </c>
      <c r="B62" s="59" t="s">
        <v>210</v>
      </c>
    </row>
    <row r="64" customFormat="false" ht="60" hidden="false" customHeight="false" outlineLevel="0" collapsed="false">
      <c r="A64" s="60" t="n">
        <v>44006</v>
      </c>
      <c r="B64" s="59" t="s">
        <v>211</v>
      </c>
    </row>
    <row r="66" customFormat="false" ht="45" hidden="false" customHeight="false" outlineLevel="0" collapsed="false">
      <c r="A66" s="62" t="n">
        <v>44006</v>
      </c>
      <c r="B66" s="75" t="s">
        <v>212</v>
      </c>
    </row>
    <row r="68" customFormat="false" ht="60" hidden="false" customHeight="false" outlineLevel="0" collapsed="false">
      <c r="A68" s="62" t="n">
        <v>44009</v>
      </c>
      <c r="B68" s="59" t="s">
        <v>213</v>
      </c>
    </row>
    <row r="70" customFormat="false" ht="30" hidden="false" customHeight="false" outlineLevel="0" collapsed="false">
      <c r="B70" s="67" t="s">
        <v>191</v>
      </c>
    </row>
    <row r="71" customFormat="false" ht="15" hidden="false" customHeight="false" outlineLevel="0" collapsed="false">
      <c r="B71" s="7"/>
    </row>
    <row r="72" customFormat="false" ht="15" hidden="false" customHeight="false" outlineLevel="0" collapsed="false">
      <c r="A72" s="60" t="n">
        <v>44016</v>
      </c>
      <c r="B72" s="59" t="s">
        <v>192</v>
      </c>
    </row>
  </sheetData>
  <mergeCells count="1">
    <mergeCell ref="C51:E51"/>
  </mergeCells>
  <printOptions headings="false" gridLines="false" gridLinesSet="true" horizontalCentered="false" verticalCentered="false"/>
  <pageMargins left="0.240277777777778" right="0.140277777777778" top="0.25" bottom="0.380555555555556" header="0.118055555555556" footer="0.14027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&amp;CTOMATES RANGÉE N°2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4" ySplit="1" topLeftCell="E2" activePane="bottomRight" state="frozen"/>
      <selection pane="topLeft" activeCell="A1" activeCellId="0" sqref="A1"/>
      <selection pane="topRight" activeCell="E1" activeCellId="0" sqref="E1"/>
      <selection pane="bottomLeft" activeCell="A2" activeCellId="0" sqref="A2"/>
      <selection pane="bottomRight" activeCell="A1" activeCellId="0" sqref="A1"/>
    </sheetView>
  </sheetViews>
  <sheetFormatPr defaultColWidth="10.7421875" defaultRowHeight="15" zeroHeight="false" outlineLevelRow="0" outlineLevelCol="0"/>
  <cols>
    <col collapsed="false" customWidth="true" hidden="false" outlineLevel="0" max="1" min="1" style="1" width="11.42"/>
    <col collapsed="false" customWidth="true" hidden="false" outlineLevel="0" max="2" min="2" style="0" width="32.71"/>
    <col collapsed="false" customWidth="true" hidden="false" outlineLevel="0" max="3" min="3" style="0" width="16.41"/>
    <col collapsed="false" customWidth="true" hidden="false" outlineLevel="0" max="4" min="4" style="0" width="17.71"/>
    <col collapsed="false" customWidth="true" hidden="false" outlineLevel="0" max="6" min="6" style="0" width="43.71"/>
  </cols>
  <sheetData>
    <row r="1" customFormat="false" ht="33.75" hidden="false" customHeight="false" outlineLevel="0" collapsed="false">
      <c r="A1" s="40" t="s">
        <v>102</v>
      </c>
      <c r="B1" s="10" t="s">
        <v>214</v>
      </c>
      <c r="C1" s="51" t="s">
        <v>102</v>
      </c>
      <c r="D1" s="69"/>
    </row>
    <row r="2" customFormat="false" ht="15" hidden="false" customHeight="false" outlineLevel="0" collapsed="false">
      <c r="A2" s="30"/>
      <c r="B2" s="24"/>
      <c r="C2" s="54" t="s">
        <v>103</v>
      </c>
      <c r="D2" s="70"/>
    </row>
    <row r="3" customFormat="false" ht="40.5" hidden="false" customHeight="false" outlineLevel="0" collapsed="false">
      <c r="A3" s="30" t="s">
        <v>104</v>
      </c>
      <c r="B3" s="20" t="s">
        <v>73</v>
      </c>
      <c r="C3" s="54" t="s">
        <v>105</v>
      </c>
      <c r="D3" s="18" t="s">
        <v>38</v>
      </c>
    </row>
    <row r="4" customFormat="false" ht="20.25" hidden="false" customHeight="false" outlineLevel="0" collapsed="false">
      <c r="A4" s="30" t="s">
        <v>107</v>
      </c>
      <c r="B4" s="20" t="s">
        <v>37</v>
      </c>
      <c r="C4" s="54" t="s">
        <v>105</v>
      </c>
      <c r="D4" s="18" t="s">
        <v>38</v>
      </c>
    </row>
    <row r="5" customFormat="false" ht="20.25" hidden="false" customHeight="false" outlineLevel="0" collapsed="false">
      <c r="A5" s="30" t="s">
        <v>109</v>
      </c>
      <c r="B5" s="20" t="s">
        <v>56</v>
      </c>
      <c r="C5" s="54" t="s">
        <v>105</v>
      </c>
      <c r="D5" s="18" t="s">
        <v>57</v>
      </c>
    </row>
    <row r="6" customFormat="false" ht="30.75" hidden="false" customHeight="false" outlineLevel="0" collapsed="false">
      <c r="A6" s="30" t="s">
        <v>110</v>
      </c>
      <c r="B6" s="20" t="s">
        <v>56</v>
      </c>
      <c r="C6" s="56" t="s">
        <v>112</v>
      </c>
      <c r="D6" s="18" t="s">
        <v>57</v>
      </c>
    </row>
    <row r="7" customFormat="false" ht="20.25" hidden="false" customHeight="false" outlineLevel="0" collapsed="false">
      <c r="A7" s="30" t="s">
        <v>113</v>
      </c>
      <c r="B7" s="20" t="s">
        <v>30</v>
      </c>
      <c r="C7" s="54" t="s">
        <v>105</v>
      </c>
      <c r="D7" s="18" t="s">
        <v>46</v>
      </c>
    </row>
    <row r="8" customFormat="false" ht="20.25" hidden="false" customHeight="false" outlineLevel="0" collapsed="false">
      <c r="A8" s="30" t="s">
        <v>114</v>
      </c>
      <c r="B8" s="20" t="s">
        <v>30</v>
      </c>
      <c r="C8" s="54" t="s">
        <v>105</v>
      </c>
      <c r="D8" s="18" t="s">
        <v>46</v>
      </c>
    </row>
    <row r="9" customFormat="false" ht="40.5" hidden="false" customHeight="false" outlineLevel="0" collapsed="false">
      <c r="A9" s="30" t="s">
        <v>116</v>
      </c>
      <c r="B9" s="20" t="s">
        <v>45</v>
      </c>
      <c r="C9" s="54" t="s">
        <v>105</v>
      </c>
      <c r="D9" s="18" t="s">
        <v>32</v>
      </c>
    </row>
    <row r="10" customFormat="false" ht="40.5" hidden="false" customHeight="false" outlineLevel="0" collapsed="false">
      <c r="A10" s="30" t="s">
        <v>117</v>
      </c>
      <c r="B10" s="20" t="s">
        <v>45</v>
      </c>
      <c r="C10" s="54" t="s">
        <v>118</v>
      </c>
      <c r="D10" s="18" t="s">
        <v>32</v>
      </c>
    </row>
    <row r="11" customFormat="false" ht="20.25" hidden="false" customHeight="false" outlineLevel="0" collapsed="false">
      <c r="A11" s="30" t="s">
        <v>119</v>
      </c>
      <c r="B11" s="20" t="s">
        <v>53</v>
      </c>
      <c r="C11" s="54" t="s">
        <v>105</v>
      </c>
      <c r="D11" s="18" t="s">
        <v>54</v>
      </c>
    </row>
    <row r="12" customFormat="false" ht="20.25" hidden="false" customHeight="false" outlineLevel="0" collapsed="false">
      <c r="A12" s="30" t="s">
        <v>120</v>
      </c>
      <c r="B12" s="20" t="s">
        <v>53</v>
      </c>
      <c r="C12" s="54" t="s">
        <v>105</v>
      </c>
      <c r="D12" s="18" t="s">
        <v>54</v>
      </c>
    </row>
    <row r="13" customFormat="false" ht="20.25" hidden="false" customHeight="false" outlineLevel="0" collapsed="false">
      <c r="A13" s="30" t="s">
        <v>122</v>
      </c>
      <c r="B13" s="20" t="s">
        <v>53</v>
      </c>
      <c r="C13" s="54" t="s">
        <v>105</v>
      </c>
      <c r="D13" s="18" t="s">
        <v>54</v>
      </c>
    </row>
    <row r="14" customFormat="false" ht="30.75" hidden="false" customHeight="false" outlineLevel="0" collapsed="false">
      <c r="A14" s="30" t="s">
        <v>123</v>
      </c>
      <c r="B14" s="20" t="s">
        <v>37</v>
      </c>
      <c r="C14" s="56" t="s">
        <v>124</v>
      </c>
      <c r="D14" s="18" t="s">
        <v>74</v>
      </c>
    </row>
    <row r="15" customFormat="false" ht="40.5" hidden="false" customHeight="false" outlineLevel="0" collapsed="false">
      <c r="A15" s="30" t="s">
        <v>125</v>
      </c>
      <c r="B15" s="20" t="s">
        <v>73</v>
      </c>
      <c r="C15" s="54" t="s">
        <v>105</v>
      </c>
      <c r="D15" s="18" t="s">
        <v>74</v>
      </c>
    </row>
    <row r="16" customFormat="false" ht="40.5" hidden="false" customHeight="false" outlineLevel="0" collapsed="false">
      <c r="A16" s="30" t="s">
        <v>126</v>
      </c>
      <c r="B16" s="20" t="s">
        <v>73</v>
      </c>
      <c r="C16" s="54" t="s">
        <v>105</v>
      </c>
      <c r="D16" s="18" t="s">
        <v>74</v>
      </c>
    </row>
    <row r="17" customFormat="false" ht="40.5" hidden="false" customHeight="false" outlineLevel="0" collapsed="false">
      <c r="A17" s="30" t="s">
        <v>128</v>
      </c>
      <c r="B17" s="20" t="s">
        <v>77</v>
      </c>
      <c r="C17" s="54" t="s">
        <v>105</v>
      </c>
      <c r="D17" s="18" t="s">
        <v>78</v>
      </c>
    </row>
    <row r="18" customFormat="false" ht="40.5" hidden="false" customHeight="false" outlineLevel="0" collapsed="false">
      <c r="A18" s="30" t="s">
        <v>130</v>
      </c>
      <c r="B18" s="20" t="s">
        <v>77</v>
      </c>
      <c r="C18" s="56" t="s">
        <v>131</v>
      </c>
      <c r="D18" s="18" t="s">
        <v>78</v>
      </c>
    </row>
    <row r="19" customFormat="false" ht="40.5" hidden="false" customHeight="false" outlineLevel="0" collapsed="false">
      <c r="A19" s="30" t="s">
        <v>132</v>
      </c>
      <c r="B19" s="20" t="s">
        <v>77</v>
      </c>
      <c r="C19" s="54" t="s">
        <v>105</v>
      </c>
      <c r="D19" s="18" t="s">
        <v>78</v>
      </c>
    </row>
    <row r="20" customFormat="false" ht="40.5" hidden="false" customHeight="false" outlineLevel="0" collapsed="false">
      <c r="A20" s="30" t="s">
        <v>133</v>
      </c>
      <c r="B20" s="20" t="s">
        <v>77</v>
      </c>
      <c r="C20" s="54" t="s">
        <v>105</v>
      </c>
      <c r="D20" s="18" t="s">
        <v>78</v>
      </c>
    </row>
    <row r="21" customFormat="false" ht="40.5" hidden="false" customHeight="false" outlineLevel="0" collapsed="false">
      <c r="A21" s="30" t="s">
        <v>135</v>
      </c>
      <c r="B21" s="20" t="s">
        <v>77</v>
      </c>
      <c r="C21" s="54" t="s">
        <v>105</v>
      </c>
      <c r="D21" s="18" t="s">
        <v>78</v>
      </c>
    </row>
    <row r="22" customFormat="false" ht="30.75" hidden="false" customHeight="false" outlineLevel="0" collapsed="false">
      <c r="A22" s="30" t="s">
        <v>136</v>
      </c>
      <c r="B22" s="20" t="s">
        <v>64</v>
      </c>
      <c r="C22" s="56" t="s">
        <v>137</v>
      </c>
      <c r="D22" s="18" t="s">
        <v>65</v>
      </c>
    </row>
    <row r="23" customFormat="false" ht="20.25" hidden="false" customHeight="false" outlineLevel="0" collapsed="false">
      <c r="A23" s="30" t="s">
        <v>138</v>
      </c>
      <c r="B23" s="20" t="s">
        <v>53</v>
      </c>
      <c r="C23" s="54" t="s">
        <v>105</v>
      </c>
      <c r="D23" s="18" t="s">
        <v>54</v>
      </c>
    </row>
    <row r="24" customFormat="false" ht="20.25" hidden="false" customHeight="false" outlineLevel="0" collapsed="false">
      <c r="A24" s="30" t="s">
        <v>139</v>
      </c>
      <c r="B24" s="20" t="s">
        <v>53</v>
      </c>
      <c r="C24" s="54" t="s">
        <v>105</v>
      </c>
      <c r="D24" s="18" t="s">
        <v>54</v>
      </c>
    </row>
    <row r="25" customFormat="false" ht="20.25" hidden="false" customHeight="false" outlineLevel="0" collapsed="false">
      <c r="A25" s="30" t="s">
        <v>141</v>
      </c>
      <c r="B25" s="20" t="s">
        <v>53</v>
      </c>
      <c r="C25" s="54" t="s">
        <v>142</v>
      </c>
      <c r="D25" s="18" t="s">
        <v>54</v>
      </c>
    </row>
    <row r="26" customFormat="false" ht="20.25" hidden="false" customHeight="false" outlineLevel="0" collapsed="false">
      <c r="A26" s="30" t="s">
        <v>143</v>
      </c>
      <c r="B26" s="20" t="s">
        <v>64</v>
      </c>
      <c r="C26" s="54" t="s">
        <v>142</v>
      </c>
      <c r="D26" s="18" t="s">
        <v>65</v>
      </c>
    </row>
    <row r="27" customFormat="false" ht="20.25" hidden="false" customHeight="false" outlineLevel="0" collapsed="false">
      <c r="A27" s="30" t="s">
        <v>144</v>
      </c>
      <c r="B27" s="20" t="s">
        <v>64</v>
      </c>
      <c r="C27" s="54" t="s">
        <v>105</v>
      </c>
      <c r="D27" s="18" t="s">
        <v>65</v>
      </c>
    </row>
    <row r="28" customFormat="false" ht="20.25" hidden="false" customHeight="false" outlineLevel="0" collapsed="false">
      <c r="A28" s="30" t="s">
        <v>146</v>
      </c>
      <c r="B28" s="20" t="s">
        <v>33</v>
      </c>
      <c r="C28" s="54" t="s">
        <v>105</v>
      </c>
      <c r="D28" s="70"/>
    </row>
    <row r="29" customFormat="false" ht="20.25" hidden="false" customHeight="false" outlineLevel="0" collapsed="false">
      <c r="A29" s="30" t="s">
        <v>147</v>
      </c>
      <c r="B29" s="20" t="s">
        <v>33</v>
      </c>
      <c r="C29" s="54" t="s">
        <v>105</v>
      </c>
      <c r="D29" s="70"/>
    </row>
    <row r="30" customFormat="false" ht="30.75" hidden="false" customHeight="false" outlineLevel="0" collapsed="false">
      <c r="A30" s="30" t="s">
        <v>148</v>
      </c>
      <c r="B30" s="20" t="s">
        <v>92</v>
      </c>
      <c r="C30" s="56" t="s">
        <v>149</v>
      </c>
      <c r="D30" s="70"/>
    </row>
    <row r="31" customFormat="false" ht="30.75" hidden="false" customHeight="false" outlineLevel="0" collapsed="false">
      <c r="A31" s="30" t="s">
        <v>150</v>
      </c>
      <c r="B31" s="20" t="s">
        <v>92</v>
      </c>
      <c r="C31" s="56" t="s">
        <v>151</v>
      </c>
      <c r="D31" s="70"/>
    </row>
    <row r="32" customFormat="false" ht="18" hidden="false" customHeight="false" outlineLevel="0" collapsed="false">
      <c r="A32" s="30" t="s">
        <v>152</v>
      </c>
      <c r="B32" s="76" t="s">
        <v>215</v>
      </c>
      <c r="C32" s="77" t="n">
        <v>1</v>
      </c>
      <c r="D32" s="70"/>
    </row>
    <row r="33" customFormat="false" ht="18" hidden="false" customHeight="false" outlineLevel="0" collapsed="false">
      <c r="A33" s="30" t="s">
        <v>153</v>
      </c>
      <c r="B33" s="76" t="s">
        <v>215</v>
      </c>
      <c r="C33" s="77" t="n">
        <v>1</v>
      </c>
      <c r="D33" s="70"/>
    </row>
    <row r="34" customFormat="false" ht="18" hidden="false" customHeight="false" outlineLevel="0" collapsed="false">
      <c r="A34" s="30" t="s">
        <v>155</v>
      </c>
      <c r="B34" s="76" t="s">
        <v>215</v>
      </c>
      <c r="C34" s="77" t="n">
        <v>1</v>
      </c>
      <c r="D34" s="70"/>
    </row>
    <row r="35" customFormat="false" ht="18" hidden="false" customHeight="false" outlineLevel="0" collapsed="false">
      <c r="A35" s="30" t="s">
        <v>157</v>
      </c>
      <c r="B35" s="76" t="s">
        <v>215</v>
      </c>
      <c r="C35" s="77" t="n">
        <v>1</v>
      </c>
      <c r="D35" s="70"/>
    </row>
    <row r="36" customFormat="false" ht="18" hidden="false" customHeight="false" outlineLevel="0" collapsed="false">
      <c r="A36" s="30" t="s">
        <v>159</v>
      </c>
      <c r="B36" s="76" t="s">
        <v>216</v>
      </c>
      <c r="C36" s="77" t="n">
        <v>1</v>
      </c>
      <c r="D36" s="70"/>
    </row>
    <row r="37" customFormat="false" ht="18" hidden="false" customHeight="false" outlineLevel="0" collapsed="false">
      <c r="A37" s="30" t="s">
        <v>162</v>
      </c>
      <c r="B37" s="76" t="s">
        <v>216</v>
      </c>
      <c r="C37" s="77" t="n">
        <v>1</v>
      </c>
      <c r="D37" s="70"/>
    </row>
    <row r="38" customFormat="false" ht="18" hidden="false" customHeight="false" outlineLevel="0" collapsed="false">
      <c r="A38" s="30" t="s">
        <v>202</v>
      </c>
      <c r="B38" s="76" t="s">
        <v>216</v>
      </c>
      <c r="C38" s="77" t="n">
        <v>1</v>
      </c>
      <c r="D38" s="78"/>
    </row>
    <row r="39" customFormat="false" ht="18" hidden="false" customHeight="false" outlineLevel="0" collapsed="false">
      <c r="A39" s="30" t="s">
        <v>217</v>
      </c>
      <c r="B39" s="76" t="s">
        <v>216</v>
      </c>
      <c r="C39" s="77" t="n">
        <v>1</v>
      </c>
      <c r="D39" s="78"/>
    </row>
    <row r="40" customFormat="false" ht="18" hidden="false" customHeight="false" outlineLevel="0" collapsed="false">
      <c r="A40" s="30" t="s">
        <v>218</v>
      </c>
      <c r="B40" s="79"/>
      <c r="C40" s="80"/>
      <c r="D40" s="78"/>
    </row>
    <row r="41" customFormat="false" ht="15" hidden="false" customHeight="false" outlineLevel="0" collapsed="false">
      <c r="A41" s="73"/>
      <c r="B41" s="35"/>
      <c r="C41" s="35"/>
      <c r="D41" s="48"/>
    </row>
    <row r="43" customFormat="false" ht="105" hidden="false" customHeight="false" outlineLevel="0" collapsed="false">
      <c r="B43" s="59" t="s">
        <v>170</v>
      </c>
    </row>
    <row r="46" customFormat="false" ht="45" hidden="false" customHeight="false" outlineLevel="0" collapsed="false">
      <c r="A46" s="60" t="n">
        <v>43972</v>
      </c>
      <c r="B46" s="59" t="s">
        <v>204</v>
      </c>
    </row>
    <row r="48" customFormat="false" ht="45" hidden="false" customHeight="false" outlineLevel="0" collapsed="false">
      <c r="A48" s="60" t="n">
        <v>43976</v>
      </c>
      <c r="B48" s="59" t="s">
        <v>173</v>
      </c>
    </row>
    <row r="50" customFormat="false" ht="45" hidden="false" customHeight="false" outlineLevel="0" collapsed="false">
      <c r="A50" s="60" t="n">
        <v>43979</v>
      </c>
      <c r="B50" s="59" t="s">
        <v>205</v>
      </c>
      <c r="C50" s="0" t="s">
        <v>206</v>
      </c>
    </row>
    <row r="52" customFormat="false" ht="15" hidden="false" customHeight="false" outlineLevel="0" collapsed="false">
      <c r="A52" s="60" t="n">
        <v>43982</v>
      </c>
      <c r="B52" s="7" t="s">
        <v>175</v>
      </c>
      <c r="C52" s="0" t="s">
        <v>177</v>
      </c>
      <c r="E52" s="49"/>
    </row>
    <row r="54" customFormat="false" ht="45" hidden="false" customHeight="false" outlineLevel="0" collapsed="false">
      <c r="A54" s="60" t="n">
        <v>43983</v>
      </c>
      <c r="B54" s="59" t="s">
        <v>178</v>
      </c>
      <c r="C54" s="0" t="s">
        <v>207</v>
      </c>
      <c r="E54" s="49"/>
    </row>
    <row r="56" customFormat="false" ht="15" hidden="false" customHeight="false" outlineLevel="0" collapsed="false">
      <c r="A56" s="60" t="n">
        <v>43988</v>
      </c>
      <c r="B56" s="7" t="s">
        <v>180</v>
      </c>
      <c r="C56" s="0" t="s">
        <v>181</v>
      </c>
      <c r="E56" s="49"/>
    </row>
    <row r="58" customFormat="false" ht="15" hidden="false" customHeight="false" outlineLevel="0" collapsed="false">
      <c r="A58" s="62" t="n">
        <v>43992</v>
      </c>
      <c r="B58" s="0" t="s">
        <v>182</v>
      </c>
    </row>
    <row r="59" customFormat="false" ht="15" hidden="false" customHeight="false" outlineLevel="0" collapsed="false">
      <c r="B59" s="0" t="s">
        <v>183</v>
      </c>
    </row>
    <row r="61" customFormat="false" ht="15" hidden="false" customHeight="false" outlineLevel="0" collapsed="false">
      <c r="A61" s="60" t="n">
        <v>44000</v>
      </c>
      <c r="B61" s="7" t="s">
        <v>185</v>
      </c>
      <c r="E61" s="49"/>
    </row>
    <row r="62" customFormat="false" ht="15" hidden="false" customHeight="false" outlineLevel="0" collapsed="false">
      <c r="A62" s="60" t="n">
        <v>44002</v>
      </c>
      <c r="B62" s="7" t="s">
        <v>219</v>
      </c>
      <c r="E62" s="49"/>
    </row>
    <row r="63" customFormat="false" ht="15" hidden="false" customHeight="false" outlineLevel="0" collapsed="false">
      <c r="A63" s="60"/>
      <c r="B63" s="7"/>
      <c r="E63" s="49"/>
    </row>
    <row r="64" customFormat="false" ht="75" hidden="false" customHeight="false" outlineLevel="0" collapsed="false">
      <c r="A64" s="60" t="n">
        <v>44004</v>
      </c>
      <c r="B64" s="59" t="s">
        <v>220</v>
      </c>
      <c r="E64" s="49"/>
    </row>
    <row r="66" customFormat="false" ht="45" hidden="false" customHeight="false" outlineLevel="0" collapsed="false">
      <c r="A66" s="62" t="n">
        <v>44004</v>
      </c>
      <c r="B66" s="59" t="s">
        <v>221</v>
      </c>
      <c r="D66" s="7"/>
    </row>
    <row r="69" customFormat="false" ht="45" hidden="false" customHeight="false" outlineLevel="0" collapsed="false">
      <c r="A69" s="62" t="n">
        <v>44006</v>
      </c>
      <c r="B69" s="75" t="s">
        <v>222</v>
      </c>
    </row>
    <row r="71" customFormat="false" ht="60" hidden="false" customHeight="false" outlineLevel="0" collapsed="false">
      <c r="A71" s="62" t="n">
        <v>44009</v>
      </c>
      <c r="B71" s="59" t="s">
        <v>223</v>
      </c>
    </row>
    <row r="74" customFormat="false" ht="45" hidden="false" customHeight="false" outlineLevel="0" collapsed="false">
      <c r="B74" s="59" t="s">
        <v>191</v>
      </c>
    </row>
    <row r="75" customFormat="false" ht="15" hidden="false" customHeight="false" outlineLevel="0" collapsed="false">
      <c r="B75" s="7"/>
    </row>
    <row r="76" customFormat="false" ht="30" hidden="false" customHeight="false" outlineLevel="0" collapsed="false">
      <c r="A76" s="60" t="n">
        <v>44016</v>
      </c>
      <c r="B76" s="59" t="s">
        <v>192</v>
      </c>
    </row>
  </sheetData>
  <printOptions headings="false" gridLines="false" gridLinesSet="true" horizontalCentered="false" verticalCentered="false"/>
  <pageMargins left="0.708333333333333" right="0.708333333333333" top="0.748611111111111" bottom="0.748611111111111" header="0.315277777777778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&amp;CTOMATES 2020 RANGÉE N° 3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8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1" topLeftCell="C2" activePane="bottomRight" state="frozen"/>
      <selection pane="topLeft" activeCell="A1" activeCellId="0" sqref="A1"/>
      <selection pane="topRight" activeCell="C1" activeCellId="0" sqref="C1"/>
      <selection pane="bottomLeft" activeCell="A2" activeCellId="0" sqref="A2"/>
      <selection pane="bottomRight" activeCell="A1" activeCellId="0" sqref="A1"/>
    </sheetView>
  </sheetViews>
  <sheetFormatPr defaultColWidth="10.7421875" defaultRowHeight="15" zeroHeight="false" outlineLevelRow="0" outlineLevelCol="0"/>
  <cols>
    <col collapsed="false" customWidth="true" hidden="false" outlineLevel="0" max="1" min="1" style="81" width="8.4"/>
    <col collapsed="false" customWidth="true" hidden="false" outlineLevel="0" max="2" min="2" style="0" width="31.86"/>
    <col collapsed="false" customWidth="true" hidden="false" outlineLevel="0" max="7" min="3" style="82" width="10.58"/>
    <col collapsed="false" customWidth="true" hidden="false" outlineLevel="0" max="11" min="8" style="0" width="10.58"/>
  </cols>
  <sheetData>
    <row r="1" customFormat="false" ht="48.75" hidden="false" customHeight="true" outlineLevel="0" collapsed="false">
      <c r="A1" s="83" t="s">
        <v>100</v>
      </c>
      <c r="B1" s="50" t="s">
        <v>224</v>
      </c>
      <c r="C1" s="84" t="s">
        <v>225</v>
      </c>
      <c r="D1" s="84" t="s">
        <v>226</v>
      </c>
      <c r="E1" s="84" t="s">
        <v>227</v>
      </c>
      <c r="F1" s="84" t="s">
        <v>228</v>
      </c>
      <c r="G1" s="84" t="s">
        <v>229</v>
      </c>
      <c r="H1" s="84" t="s">
        <v>230</v>
      </c>
      <c r="I1" s="84" t="s">
        <v>231</v>
      </c>
      <c r="J1" s="84" t="s">
        <v>232</v>
      </c>
      <c r="K1" s="85" t="s">
        <v>233</v>
      </c>
    </row>
    <row r="2" customFormat="false" ht="21" hidden="false" customHeight="false" outlineLevel="0" collapsed="false">
      <c r="A2" s="14"/>
      <c r="B2" s="86"/>
      <c r="C2" s="87" t="s">
        <v>234</v>
      </c>
      <c r="D2" s="87" t="s">
        <v>235</v>
      </c>
      <c r="E2" s="87" t="s">
        <v>236</v>
      </c>
      <c r="F2" s="87" t="s">
        <v>237</v>
      </c>
      <c r="G2" s="87" t="s">
        <v>238</v>
      </c>
      <c r="H2" s="87" t="s">
        <v>239</v>
      </c>
      <c r="I2" s="87" t="s">
        <v>240</v>
      </c>
      <c r="J2" s="87" t="s">
        <v>241</v>
      </c>
      <c r="K2" s="88" t="s">
        <v>242</v>
      </c>
    </row>
    <row r="3" customFormat="false" ht="15" hidden="false" customHeight="false" outlineLevel="0" collapsed="false">
      <c r="A3" s="89"/>
      <c r="B3" s="90" t="s">
        <v>243</v>
      </c>
      <c r="C3" s="16"/>
      <c r="D3" s="16"/>
      <c r="E3" s="16"/>
      <c r="F3" s="16"/>
      <c r="G3" s="16"/>
      <c r="H3" s="24"/>
      <c r="I3" s="24"/>
      <c r="J3" s="24"/>
      <c r="K3" s="70"/>
    </row>
    <row r="4" customFormat="false" ht="20.25" hidden="false" customHeight="false" outlineLevel="0" collapsed="false">
      <c r="A4" s="89" t="s">
        <v>104</v>
      </c>
      <c r="B4" s="20" t="s">
        <v>30</v>
      </c>
      <c r="C4" s="91" t="n">
        <v>45</v>
      </c>
      <c r="D4" s="91" t="n">
        <v>64</v>
      </c>
      <c r="E4" s="91" t="n">
        <v>75</v>
      </c>
      <c r="F4" s="91" t="n">
        <v>95</v>
      </c>
      <c r="G4" s="91" t="n">
        <v>108</v>
      </c>
      <c r="H4" s="91" t="n">
        <v>122</v>
      </c>
      <c r="I4" s="91" t="n">
        <v>122</v>
      </c>
      <c r="J4" s="91" t="n">
        <v>126</v>
      </c>
      <c r="K4" s="92" t="n">
        <v>131</v>
      </c>
    </row>
    <row r="5" customFormat="false" ht="20.25" hidden="false" customHeight="false" outlineLevel="0" collapsed="false">
      <c r="A5" s="89" t="s">
        <v>107</v>
      </c>
      <c r="B5" s="20" t="s">
        <v>30</v>
      </c>
      <c r="C5" s="91" t="n">
        <v>45</v>
      </c>
      <c r="D5" s="91" t="n">
        <v>63</v>
      </c>
      <c r="E5" s="91" t="n">
        <v>73</v>
      </c>
      <c r="F5" s="91" t="n">
        <v>90</v>
      </c>
      <c r="G5" s="91" t="n">
        <v>111</v>
      </c>
      <c r="H5" s="91" t="n">
        <v>122</v>
      </c>
      <c r="I5" s="91" t="n">
        <v>134</v>
      </c>
      <c r="J5" s="91" t="n">
        <v>140</v>
      </c>
      <c r="K5" s="92" t="n">
        <v>150</v>
      </c>
    </row>
    <row r="6" customFormat="false" ht="20.25" hidden="false" customHeight="false" outlineLevel="0" collapsed="false">
      <c r="A6" s="89" t="s">
        <v>109</v>
      </c>
      <c r="B6" s="20" t="s">
        <v>35</v>
      </c>
      <c r="C6" s="91" t="n">
        <v>45</v>
      </c>
      <c r="D6" s="91" t="n">
        <v>60</v>
      </c>
      <c r="E6" s="91" t="n">
        <v>69</v>
      </c>
      <c r="F6" s="93" t="n">
        <v>57</v>
      </c>
      <c r="G6" s="91" t="n">
        <v>57</v>
      </c>
      <c r="H6" s="91" t="n">
        <v>73</v>
      </c>
      <c r="I6" s="91" t="n">
        <v>83</v>
      </c>
      <c r="J6" s="91" t="n">
        <v>91</v>
      </c>
      <c r="K6" s="92" t="n">
        <v>103</v>
      </c>
    </row>
    <row r="7" customFormat="false" ht="20.25" hidden="false" customHeight="false" outlineLevel="0" collapsed="false">
      <c r="A7" s="89" t="s">
        <v>110</v>
      </c>
      <c r="B7" s="20" t="s">
        <v>40</v>
      </c>
      <c r="C7" s="91" t="n">
        <v>40</v>
      </c>
      <c r="D7" s="91" t="n">
        <v>54</v>
      </c>
      <c r="E7" s="91" t="n">
        <v>60</v>
      </c>
      <c r="F7" s="91" t="n">
        <v>75</v>
      </c>
      <c r="G7" s="91" t="n">
        <v>84</v>
      </c>
      <c r="H7" s="91" t="n">
        <v>95</v>
      </c>
      <c r="I7" s="91" t="n">
        <v>99</v>
      </c>
      <c r="J7" s="91" t="n">
        <v>99</v>
      </c>
      <c r="K7" s="92" t="n">
        <v>100</v>
      </c>
    </row>
    <row r="8" customFormat="false" ht="20.25" hidden="false" customHeight="false" outlineLevel="0" collapsed="false">
      <c r="A8" s="89" t="s">
        <v>113</v>
      </c>
      <c r="B8" s="20" t="s">
        <v>40</v>
      </c>
      <c r="C8" s="91" t="n">
        <v>35</v>
      </c>
      <c r="D8" s="91" t="n">
        <v>47</v>
      </c>
      <c r="E8" s="91" t="n">
        <v>57</v>
      </c>
      <c r="F8" s="91" t="n">
        <v>77</v>
      </c>
      <c r="G8" s="91" t="n">
        <v>86</v>
      </c>
      <c r="H8" s="91" t="n">
        <v>90</v>
      </c>
      <c r="I8" s="91" t="n">
        <v>93</v>
      </c>
      <c r="J8" s="91" t="n">
        <v>99</v>
      </c>
      <c r="K8" s="92" t="n">
        <v>108</v>
      </c>
    </row>
    <row r="9" customFormat="false" ht="20.25" hidden="false" customHeight="false" outlineLevel="0" collapsed="false">
      <c r="A9" s="89" t="s">
        <v>114</v>
      </c>
      <c r="B9" s="20" t="s">
        <v>51</v>
      </c>
      <c r="C9" s="91" t="n">
        <v>52</v>
      </c>
      <c r="D9" s="91" t="n">
        <v>66</v>
      </c>
      <c r="E9" s="91" t="n">
        <v>80</v>
      </c>
      <c r="F9" s="91" t="n">
        <v>95</v>
      </c>
      <c r="G9" s="91" t="n">
        <v>110</v>
      </c>
      <c r="H9" s="91" t="n">
        <v>123</v>
      </c>
      <c r="I9" s="91" t="n">
        <v>127</v>
      </c>
      <c r="J9" s="91" t="n">
        <v>135</v>
      </c>
      <c r="K9" s="92" t="n">
        <v>140</v>
      </c>
    </row>
    <row r="10" customFormat="false" ht="20.25" hidden="false" customHeight="false" outlineLevel="0" collapsed="false">
      <c r="A10" s="89" t="s">
        <v>116</v>
      </c>
      <c r="B10" s="20" t="s">
        <v>51</v>
      </c>
      <c r="C10" s="91" t="n">
        <v>40</v>
      </c>
      <c r="D10" s="91" t="n">
        <v>62</v>
      </c>
      <c r="E10" s="91" t="n">
        <v>72</v>
      </c>
      <c r="F10" s="91" t="n">
        <v>83</v>
      </c>
      <c r="G10" s="91" t="n">
        <v>104</v>
      </c>
      <c r="H10" s="91" t="n">
        <v>123</v>
      </c>
      <c r="I10" s="91" t="n">
        <v>130</v>
      </c>
      <c r="J10" s="91" t="n">
        <v>135</v>
      </c>
      <c r="K10" s="92" t="n">
        <v>153</v>
      </c>
    </row>
    <row r="11" customFormat="false" ht="40.5" hidden="false" customHeight="false" outlineLevel="0" collapsed="false">
      <c r="A11" s="89" t="s">
        <v>117</v>
      </c>
      <c r="B11" s="20" t="s">
        <v>60</v>
      </c>
      <c r="C11" s="91" t="n">
        <v>55</v>
      </c>
      <c r="D11" s="91" t="n">
        <v>77</v>
      </c>
      <c r="E11" s="91" t="n">
        <v>90</v>
      </c>
      <c r="F11" s="91" t="n">
        <v>105</v>
      </c>
      <c r="G11" s="91" t="n">
        <v>117</v>
      </c>
      <c r="H11" s="91" t="n">
        <v>128</v>
      </c>
      <c r="I11" s="91" t="n">
        <v>134</v>
      </c>
      <c r="J11" s="91" t="n">
        <v>140</v>
      </c>
      <c r="K11" s="92" t="n">
        <v>150</v>
      </c>
    </row>
    <row r="12" customFormat="false" ht="20.25" hidden="false" customHeight="false" outlineLevel="0" collapsed="false">
      <c r="A12" s="89" t="s">
        <v>119</v>
      </c>
      <c r="B12" s="20" t="s">
        <v>68</v>
      </c>
      <c r="C12" s="91" t="n">
        <v>58</v>
      </c>
      <c r="D12" s="91" t="n">
        <v>70</v>
      </c>
      <c r="E12" s="91" t="n">
        <v>79</v>
      </c>
      <c r="F12" s="91" t="n">
        <v>89</v>
      </c>
      <c r="G12" s="91" t="n">
        <v>104</v>
      </c>
      <c r="H12" s="91" t="n">
        <v>120</v>
      </c>
      <c r="I12" s="91" t="n">
        <v>130</v>
      </c>
      <c r="J12" s="91" t="n">
        <v>140</v>
      </c>
      <c r="K12" s="92" t="n">
        <v>158</v>
      </c>
    </row>
    <row r="13" customFormat="false" ht="20.25" hidden="false" customHeight="false" outlineLevel="0" collapsed="false">
      <c r="A13" s="89" t="s">
        <v>120</v>
      </c>
      <c r="B13" s="20" t="s">
        <v>69</v>
      </c>
      <c r="C13" s="91" t="n">
        <v>58</v>
      </c>
      <c r="D13" s="91" t="n">
        <v>70</v>
      </c>
      <c r="E13" s="91" t="n">
        <v>72</v>
      </c>
      <c r="F13" s="91" t="n">
        <v>85</v>
      </c>
      <c r="G13" s="91" t="n">
        <v>102</v>
      </c>
      <c r="H13" s="91" t="n">
        <v>115</v>
      </c>
      <c r="I13" s="91" t="n">
        <v>120</v>
      </c>
      <c r="J13" s="91" t="n">
        <v>127</v>
      </c>
      <c r="K13" s="92" t="n">
        <v>135</v>
      </c>
    </row>
    <row r="14" customFormat="false" ht="20.25" hidden="false" customHeight="false" outlineLevel="0" collapsed="false">
      <c r="A14" s="89" t="s">
        <v>122</v>
      </c>
      <c r="B14" s="20" t="s">
        <v>69</v>
      </c>
      <c r="C14" s="91" t="n">
        <v>46</v>
      </c>
      <c r="D14" s="91" t="n">
        <v>60</v>
      </c>
      <c r="E14" s="91" t="n">
        <v>64</v>
      </c>
      <c r="F14" s="91" t="n">
        <v>75</v>
      </c>
      <c r="G14" s="91" t="n">
        <v>87</v>
      </c>
      <c r="H14" s="91" t="n">
        <v>95</v>
      </c>
      <c r="I14" s="91" t="n">
        <v>107</v>
      </c>
      <c r="J14" s="91" t="n">
        <v>110</v>
      </c>
      <c r="K14" s="92" t="n">
        <v>120</v>
      </c>
    </row>
    <row r="15" customFormat="false" ht="20.25" hidden="false" customHeight="false" outlineLevel="0" collapsed="false">
      <c r="A15" s="89" t="s">
        <v>123</v>
      </c>
      <c r="B15" s="20" t="s">
        <v>244</v>
      </c>
      <c r="C15" s="91" t="n">
        <v>50</v>
      </c>
      <c r="D15" s="91" t="n">
        <v>61</v>
      </c>
      <c r="E15" s="91" t="n">
        <v>72</v>
      </c>
      <c r="F15" s="91" t="n">
        <v>88</v>
      </c>
      <c r="G15" s="91" t="n">
        <v>105</v>
      </c>
      <c r="H15" s="91" t="n">
        <v>123</v>
      </c>
      <c r="I15" s="91" t="n">
        <v>130</v>
      </c>
      <c r="J15" s="91" t="n">
        <v>140</v>
      </c>
      <c r="K15" s="92" t="n">
        <v>150</v>
      </c>
    </row>
    <row r="16" customFormat="false" ht="20.25" hidden="false" customHeight="false" outlineLevel="0" collapsed="false">
      <c r="A16" s="89" t="s">
        <v>125</v>
      </c>
      <c r="B16" s="20" t="s">
        <v>244</v>
      </c>
      <c r="C16" s="91" t="n">
        <v>50</v>
      </c>
      <c r="D16" s="91" t="n">
        <v>64</v>
      </c>
      <c r="E16" s="91" t="n">
        <v>70</v>
      </c>
      <c r="F16" s="91" t="n">
        <v>84</v>
      </c>
      <c r="G16" s="91" t="n">
        <v>100</v>
      </c>
      <c r="H16" s="91" t="n">
        <v>118</v>
      </c>
      <c r="I16" s="91" t="n">
        <v>123</v>
      </c>
      <c r="J16" s="91" t="n">
        <v>130</v>
      </c>
      <c r="K16" s="92" t="n">
        <v>135</v>
      </c>
    </row>
    <row r="17" customFormat="false" ht="20.25" hidden="false" customHeight="false" outlineLevel="0" collapsed="false">
      <c r="A17" s="89" t="s">
        <v>126</v>
      </c>
      <c r="B17" s="20" t="s">
        <v>244</v>
      </c>
      <c r="C17" s="91" t="n">
        <v>42</v>
      </c>
      <c r="D17" s="91" t="n">
        <v>52</v>
      </c>
      <c r="E17" s="91" t="n">
        <v>60</v>
      </c>
      <c r="F17" s="91" t="n">
        <v>76</v>
      </c>
      <c r="G17" s="91" t="n">
        <v>98</v>
      </c>
      <c r="H17" s="91" t="n">
        <v>117</v>
      </c>
      <c r="I17" s="91" t="n">
        <v>127</v>
      </c>
      <c r="J17" s="91" t="n">
        <v>135</v>
      </c>
      <c r="K17" s="92" t="n">
        <v>145</v>
      </c>
    </row>
    <row r="18" customFormat="false" ht="20.25" hidden="false" customHeight="false" outlineLevel="0" collapsed="false">
      <c r="A18" s="89" t="s">
        <v>128</v>
      </c>
      <c r="B18" s="20" t="s">
        <v>244</v>
      </c>
      <c r="C18" s="91" t="n">
        <v>38</v>
      </c>
      <c r="D18" s="91" t="n">
        <v>53</v>
      </c>
      <c r="E18" s="91" t="n">
        <v>63</v>
      </c>
      <c r="F18" s="91" t="n">
        <v>85</v>
      </c>
      <c r="G18" s="91" t="n">
        <v>106</v>
      </c>
      <c r="H18" s="91" t="n">
        <v>122</v>
      </c>
      <c r="I18" s="91" t="n">
        <v>130</v>
      </c>
      <c r="J18" s="91" t="n">
        <v>140</v>
      </c>
      <c r="K18" s="92" t="n">
        <v>150</v>
      </c>
    </row>
    <row r="19" customFormat="false" ht="60.75" hidden="false" customHeight="false" outlineLevel="0" collapsed="false">
      <c r="A19" s="89" t="s">
        <v>130</v>
      </c>
      <c r="B19" s="20" t="s">
        <v>169</v>
      </c>
      <c r="C19" s="91" t="n">
        <v>42</v>
      </c>
      <c r="D19" s="91" t="n">
        <v>54</v>
      </c>
      <c r="E19" s="91" t="n">
        <v>60</v>
      </c>
      <c r="F19" s="91" t="n">
        <v>80</v>
      </c>
      <c r="G19" s="91" t="n">
        <v>98</v>
      </c>
      <c r="H19" s="91" t="n">
        <v>113</v>
      </c>
      <c r="I19" s="91" t="n">
        <v>124</v>
      </c>
      <c r="J19" s="91" t="n">
        <v>137</v>
      </c>
      <c r="K19" s="92" t="n">
        <v>147</v>
      </c>
    </row>
    <row r="20" customFormat="false" ht="60.75" hidden="false" customHeight="false" outlineLevel="0" collapsed="false">
      <c r="A20" s="89" t="s">
        <v>132</v>
      </c>
      <c r="B20" s="20" t="s">
        <v>169</v>
      </c>
      <c r="C20" s="91" t="n">
        <v>36</v>
      </c>
      <c r="D20" s="91" t="n">
        <v>45</v>
      </c>
      <c r="E20" s="91" t="n">
        <v>52</v>
      </c>
      <c r="F20" s="91" t="n">
        <v>70</v>
      </c>
      <c r="G20" s="91" t="n">
        <v>94</v>
      </c>
      <c r="H20" s="91" t="n">
        <v>106</v>
      </c>
      <c r="I20" s="91" t="n">
        <v>110</v>
      </c>
      <c r="J20" s="91" t="n">
        <v>120</v>
      </c>
      <c r="K20" s="92" t="n">
        <v>130</v>
      </c>
    </row>
    <row r="21" customFormat="false" ht="60.75" hidden="false" customHeight="false" outlineLevel="0" collapsed="false">
      <c r="A21" s="89" t="s">
        <v>133</v>
      </c>
      <c r="B21" s="20" t="s">
        <v>169</v>
      </c>
      <c r="C21" s="91" t="n">
        <v>40</v>
      </c>
      <c r="D21" s="91" t="n">
        <v>52</v>
      </c>
      <c r="E21" s="91" t="n">
        <v>60</v>
      </c>
      <c r="F21" s="91" t="n">
        <v>73</v>
      </c>
      <c r="G21" s="91" t="n">
        <v>90</v>
      </c>
      <c r="H21" s="91" t="n">
        <v>107</v>
      </c>
      <c r="I21" s="91" t="n">
        <v>118</v>
      </c>
      <c r="J21" s="91" t="n">
        <v>130</v>
      </c>
      <c r="K21" s="92" t="n">
        <v>145</v>
      </c>
    </row>
    <row r="22" customFormat="false" ht="20.25" hidden="false" customHeight="false" outlineLevel="0" collapsed="false">
      <c r="A22" s="89" t="s">
        <v>135</v>
      </c>
      <c r="B22" s="20" t="s">
        <v>85</v>
      </c>
      <c r="C22" s="91" t="n">
        <v>63</v>
      </c>
      <c r="D22" s="91" t="n">
        <v>73</v>
      </c>
      <c r="E22" s="91" t="n">
        <v>76</v>
      </c>
      <c r="F22" s="91" t="n">
        <v>91</v>
      </c>
      <c r="G22" s="91" t="n">
        <v>106</v>
      </c>
      <c r="H22" s="91" t="n">
        <v>123</v>
      </c>
      <c r="I22" s="91" t="n">
        <v>133</v>
      </c>
      <c r="J22" s="91" t="n">
        <v>140</v>
      </c>
      <c r="K22" s="92" t="n">
        <v>150</v>
      </c>
    </row>
    <row r="23" customFormat="false" ht="20.25" hidden="false" customHeight="false" outlineLevel="0" collapsed="false">
      <c r="A23" s="89" t="s">
        <v>136</v>
      </c>
      <c r="B23" s="20" t="s">
        <v>85</v>
      </c>
      <c r="C23" s="91" t="n">
        <v>65</v>
      </c>
      <c r="D23" s="91" t="n">
        <v>73</v>
      </c>
      <c r="E23" s="91" t="n">
        <v>80</v>
      </c>
      <c r="F23" s="91" t="n">
        <v>91</v>
      </c>
      <c r="G23" s="91" t="n">
        <v>110</v>
      </c>
      <c r="H23" s="91" t="n">
        <v>133</v>
      </c>
      <c r="I23" s="91" t="n">
        <v>150</v>
      </c>
      <c r="J23" s="91" t="n">
        <v>162</v>
      </c>
      <c r="K23" s="92" t="n">
        <v>170</v>
      </c>
    </row>
    <row r="24" customFormat="false" ht="20.25" hidden="false" customHeight="false" outlineLevel="0" collapsed="false">
      <c r="A24" s="89" t="s">
        <v>138</v>
      </c>
      <c r="B24" s="20" t="s">
        <v>75</v>
      </c>
      <c r="C24" s="91" t="n">
        <v>43</v>
      </c>
      <c r="D24" s="91" t="n">
        <v>56</v>
      </c>
      <c r="E24" s="91" t="n">
        <v>60</v>
      </c>
      <c r="F24" s="91" t="n">
        <v>81</v>
      </c>
      <c r="G24" s="91" t="n">
        <v>97</v>
      </c>
      <c r="H24" s="91" t="n">
        <v>114</v>
      </c>
      <c r="I24" s="91" t="n">
        <v>122</v>
      </c>
      <c r="J24" s="91" t="n">
        <v>128</v>
      </c>
      <c r="K24" s="92" t="n">
        <v>135</v>
      </c>
    </row>
    <row r="25" customFormat="false" ht="20.25" hidden="false" customHeight="false" outlineLevel="0" collapsed="false">
      <c r="A25" s="89" t="s">
        <v>139</v>
      </c>
      <c r="B25" s="20" t="s">
        <v>75</v>
      </c>
      <c r="C25" s="91" t="n">
        <v>54</v>
      </c>
      <c r="D25" s="91" t="n">
        <v>65</v>
      </c>
      <c r="E25" s="91" t="n">
        <v>75</v>
      </c>
      <c r="F25" s="91" t="n">
        <v>83</v>
      </c>
      <c r="G25" s="91" t="n">
        <v>100</v>
      </c>
      <c r="H25" s="91" t="n">
        <v>107</v>
      </c>
      <c r="I25" s="91" t="n">
        <v>110</v>
      </c>
      <c r="J25" s="91" t="n">
        <v>114</v>
      </c>
      <c r="K25" s="92" t="n">
        <v>120</v>
      </c>
    </row>
    <row r="26" customFormat="false" ht="40.5" hidden="false" customHeight="false" outlineLevel="0" collapsed="false">
      <c r="A26" s="89" t="s">
        <v>141</v>
      </c>
      <c r="B26" s="20" t="s">
        <v>79</v>
      </c>
      <c r="C26" s="91" t="n">
        <v>38</v>
      </c>
      <c r="D26" s="91" t="n">
        <v>53</v>
      </c>
      <c r="E26" s="91" t="n">
        <v>60</v>
      </c>
      <c r="F26" s="91" t="n">
        <v>80</v>
      </c>
      <c r="G26" s="91" t="n">
        <v>100</v>
      </c>
      <c r="H26" s="91" t="n">
        <v>110</v>
      </c>
      <c r="I26" s="91" t="n">
        <v>120</v>
      </c>
      <c r="J26" s="91" t="n">
        <v>129</v>
      </c>
      <c r="K26" s="92" t="n">
        <v>140</v>
      </c>
    </row>
    <row r="27" customFormat="false" ht="40.5" hidden="false" customHeight="false" outlineLevel="0" collapsed="false">
      <c r="A27" s="89" t="s">
        <v>143</v>
      </c>
      <c r="B27" s="20" t="s">
        <v>79</v>
      </c>
      <c r="C27" s="91" t="n">
        <v>35</v>
      </c>
      <c r="D27" s="91" t="n">
        <v>43</v>
      </c>
      <c r="E27" s="91" t="n">
        <v>53</v>
      </c>
      <c r="F27" s="91" t="n">
        <v>71</v>
      </c>
      <c r="G27" s="91" t="n">
        <v>85</v>
      </c>
      <c r="H27" s="91" t="n">
        <v>100</v>
      </c>
      <c r="I27" s="91" t="n">
        <v>115</v>
      </c>
      <c r="J27" s="91" t="n">
        <v>124</v>
      </c>
      <c r="K27" s="92" t="n">
        <v>130</v>
      </c>
    </row>
    <row r="28" customFormat="false" ht="40.5" hidden="false" customHeight="false" outlineLevel="0" collapsed="false">
      <c r="A28" s="89" t="s">
        <v>144</v>
      </c>
      <c r="B28" s="20" t="s">
        <v>79</v>
      </c>
      <c r="C28" s="91" t="n">
        <v>28</v>
      </c>
      <c r="D28" s="91" t="n">
        <v>36</v>
      </c>
      <c r="E28" s="91" t="n">
        <v>38</v>
      </c>
      <c r="F28" s="91" t="n">
        <v>52</v>
      </c>
      <c r="G28" s="91" t="n">
        <v>82</v>
      </c>
      <c r="H28" s="91" t="n">
        <v>92</v>
      </c>
      <c r="I28" s="91" t="n">
        <v>105</v>
      </c>
      <c r="J28" s="91" t="n">
        <v>113</v>
      </c>
      <c r="K28" s="92" t="n">
        <v>120</v>
      </c>
    </row>
    <row r="29" customFormat="false" ht="40.5" hidden="false" customHeight="false" outlineLevel="0" collapsed="false">
      <c r="A29" s="89" t="s">
        <v>146</v>
      </c>
      <c r="B29" s="20" t="s">
        <v>79</v>
      </c>
      <c r="C29" s="91" t="n">
        <v>36</v>
      </c>
      <c r="D29" s="91" t="n">
        <v>47</v>
      </c>
      <c r="E29" s="91" t="n">
        <v>58</v>
      </c>
      <c r="F29" s="91" t="n">
        <v>77</v>
      </c>
      <c r="G29" s="91" t="n">
        <v>96</v>
      </c>
      <c r="H29" s="91" t="n">
        <v>113</v>
      </c>
      <c r="I29" s="91" t="n">
        <v>120</v>
      </c>
      <c r="J29" s="91" t="n">
        <v>130</v>
      </c>
      <c r="K29" s="92" t="n">
        <v>140</v>
      </c>
    </row>
    <row r="30" customFormat="false" ht="40.5" hidden="false" customHeight="false" outlineLevel="0" collapsed="false">
      <c r="A30" s="89" t="s">
        <v>147</v>
      </c>
      <c r="B30" s="20" t="s">
        <v>79</v>
      </c>
      <c r="C30" s="91" t="n">
        <v>38</v>
      </c>
      <c r="D30" s="91" t="n">
        <v>46</v>
      </c>
      <c r="E30" s="91" t="n">
        <v>55</v>
      </c>
      <c r="F30" s="91" t="n">
        <v>72</v>
      </c>
      <c r="G30" s="91" t="n">
        <v>88</v>
      </c>
      <c r="H30" s="91" t="n">
        <v>107</v>
      </c>
      <c r="I30" s="91" t="n">
        <v>115</v>
      </c>
      <c r="J30" s="91" t="n">
        <v>123</v>
      </c>
      <c r="K30" s="92" t="n">
        <v>130</v>
      </c>
    </row>
    <row r="31" customFormat="false" ht="60.75" hidden="false" customHeight="false" outlineLevel="0" collapsed="false">
      <c r="A31" s="89" t="s">
        <v>148</v>
      </c>
      <c r="B31" s="20" t="s">
        <v>87</v>
      </c>
      <c r="C31" s="91" t="n">
        <v>32</v>
      </c>
      <c r="D31" s="91" t="n">
        <v>47</v>
      </c>
      <c r="E31" s="91" t="n">
        <v>59</v>
      </c>
      <c r="F31" s="91" t="n">
        <v>79</v>
      </c>
      <c r="G31" s="91" t="n">
        <v>100</v>
      </c>
      <c r="H31" s="91" t="n">
        <v>120</v>
      </c>
      <c r="I31" s="91" t="n">
        <v>122</v>
      </c>
      <c r="J31" s="91" t="n">
        <v>123</v>
      </c>
      <c r="K31" s="92" t="n">
        <v>126</v>
      </c>
    </row>
    <row r="32" customFormat="false" ht="60.75" hidden="false" customHeight="false" outlineLevel="0" collapsed="false">
      <c r="A32" s="89" t="s">
        <v>150</v>
      </c>
      <c r="B32" s="20" t="s">
        <v>87</v>
      </c>
      <c r="C32" s="91" t="n">
        <v>30</v>
      </c>
      <c r="D32" s="91" t="n">
        <v>45</v>
      </c>
      <c r="E32" s="91" t="n">
        <v>60</v>
      </c>
      <c r="F32" s="91" t="n">
        <v>80</v>
      </c>
      <c r="G32" s="91" t="n">
        <v>93</v>
      </c>
      <c r="H32" s="91" t="n">
        <v>112</v>
      </c>
      <c r="I32" s="91" t="n">
        <v>117</v>
      </c>
      <c r="J32" s="91" t="n">
        <v>123</v>
      </c>
      <c r="K32" s="92" t="n">
        <v>130</v>
      </c>
    </row>
    <row r="33" customFormat="false" ht="20.25" hidden="false" customHeight="false" outlineLevel="0" collapsed="false">
      <c r="A33" s="89" t="s">
        <v>152</v>
      </c>
      <c r="B33" s="20" t="s">
        <v>80</v>
      </c>
      <c r="C33" s="91" t="n">
        <v>34</v>
      </c>
      <c r="D33" s="91" t="n">
        <v>43</v>
      </c>
      <c r="E33" s="91" t="n">
        <v>50</v>
      </c>
      <c r="F33" s="91" t="n">
        <v>62</v>
      </c>
      <c r="G33" s="91" t="n">
        <v>80</v>
      </c>
      <c r="H33" s="91" t="n">
        <v>93</v>
      </c>
      <c r="I33" s="91" t="n">
        <v>102</v>
      </c>
      <c r="J33" s="91" t="n">
        <v>102</v>
      </c>
      <c r="K33" s="92" t="n">
        <v>102</v>
      </c>
    </row>
    <row r="34" customFormat="false" ht="20.25" hidden="false" customHeight="false" outlineLevel="0" collapsed="false">
      <c r="A34" s="89" t="s">
        <v>153</v>
      </c>
      <c r="B34" s="20" t="s">
        <v>80</v>
      </c>
      <c r="C34" s="91" t="n">
        <v>38</v>
      </c>
      <c r="D34" s="91" t="n">
        <v>45</v>
      </c>
      <c r="E34" s="91" t="n">
        <v>53</v>
      </c>
      <c r="F34" s="91" t="n">
        <v>67</v>
      </c>
      <c r="G34" s="91" t="n">
        <v>82</v>
      </c>
      <c r="H34" s="91" t="n">
        <v>95</v>
      </c>
      <c r="I34" s="91" t="n">
        <v>103</v>
      </c>
      <c r="J34" s="91" t="n">
        <v>106</v>
      </c>
      <c r="K34" s="92" t="n">
        <v>112</v>
      </c>
    </row>
    <row r="35" customFormat="false" ht="20.25" hidden="false" customHeight="false" outlineLevel="0" collapsed="false">
      <c r="A35" s="89" t="s">
        <v>155</v>
      </c>
      <c r="B35" s="20" t="s">
        <v>93</v>
      </c>
      <c r="C35" s="91" t="n">
        <v>33</v>
      </c>
      <c r="D35" s="91" t="n">
        <v>46</v>
      </c>
      <c r="E35" s="91" t="n">
        <v>50</v>
      </c>
      <c r="F35" s="91" t="n">
        <v>62</v>
      </c>
      <c r="G35" s="91" t="n">
        <v>79</v>
      </c>
      <c r="H35" s="91" t="n">
        <v>95</v>
      </c>
      <c r="I35" s="91" t="n">
        <v>100</v>
      </c>
      <c r="J35" s="91" t="n">
        <v>108</v>
      </c>
      <c r="K35" s="92" t="n">
        <v>112</v>
      </c>
    </row>
    <row r="36" customFormat="false" ht="20.25" hidden="false" customHeight="false" outlineLevel="0" collapsed="false">
      <c r="A36" s="89" t="s">
        <v>157</v>
      </c>
      <c r="B36" s="20" t="s">
        <v>93</v>
      </c>
      <c r="C36" s="91" t="n">
        <v>32</v>
      </c>
      <c r="D36" s="91" t="n">
        <v>44</v>
      </c>
      <c r="E36" s="91" t="n">
        <v>45</v>
      </c>
      <c r="F36" s="91" t="n">
        <v>62</v>
      </c>
      <c r="G36" s="91" t="n">
        <v>74</v>
      </c>
      <c r="H36" s="91" t="n">
        <v>90</v>
      </c>
      <c r="I36" s="91" t="n">
        <v>97</v>
      </c>
      <c r="J36" s="91" t="n">
        <v>103</v>
      </c>
      <c r="K36" s="92" t="n">
        <v>110</v>
      </c>
    </row>
    <row r="37" customFormat="false" ht="20.25" hidden="false" customHeight="false" outlineLevel="0" collapsed="false">
      <c r="A37" s="89" t="s">
        <v>159</v>
      </c>
      <c r="B37" s="20" t="s">
        <v>71</v>
      </c>
      <c r="C37" s="91" t="n">
        <v>40</v>
      </c>
      <c r="D37" s="91" t="n">
        <v>48</v>
      </c>
      <c r="E37" s="91" t="n">
        <v>53</v>
      </c>
      <c r="F37" s="91" t="n">
        <v>63</v>
      </c>
      <c r="G37" s="91" t="n">
        <v>72</v>
      </c>
      <c r="H37" s="91" t="n">
        <v>78</v>
      </c>
      <c r="I37" s="91" t="n">
        <v>82</v>
      </c>
      <c r="J37" s="91" t="n">
        <v>82</v>
      </c>
      <c r="K37" s="92" t="n">
        <v>82</v>
      </c>
    </row>
    <row r="38" customFormat="false" ht="20.25" hidden="false" customHeight="false" outlineLevel="0" collapsed="false">
      <c r="A38" s="94" t="s">
        <v>162</v>
      </c>
      <c r="B38" s="33" t="s">
        <v>71</v>
      </c>
      <c r="C38" s="95" t="n">
        <v>35</v>
      </c>
      <c r="D38" s="95" t="n">
        <v>46</v>
      </c>
      <c r="E38" s="95" t="n">
        <v>45</v>
      </c>
      <c r="F38" s="95" t="n">
        <v>53</v>
      </c>
      <c r="G38" s="95" t="n">
        <v>64</v>
      </c>
      <c r="H38" s="95" t="n">
        <v>66</v>
      </c>
      <c r="I38" s="95" t="n">
        <v>67</v>
      </c>
      <c r="J38" s="95" t="n">
        <v>67</v>
      </c>
      <c r="K38" s="96" t="n">
        <v>67</v>
      </c>
    </row>
    <row r="39" customFormat="false" ht="47.25" hidden="false" customHeight="false" outlineLevel="0" collapsed="false">
      <c r="B39" s="97" t="s">
        <v>245</v>
      </c>
      <c r="C39" s="98" t="n">
        <f aca="false">AVERAGE(C4:C38)</f>
        <v>42.6</v>
      </c>
      <c r="D39" s="51"/>
      <c r="E39" s="51"/>
      <c r="F39" s="51"/>
      <c r="G39" s="51"/>
      <c r="H39" s="11"/>
      <c r="I39" s="11"/>
      <c r="J39" s="11"/>
      <c r="K39" s="69"/>
      <c r="L39" s="99"/>
    </row>
    <row r="40" customFormat="false" ht="47.25" hidden="false" customHeight="false" outlineLevel="0" collapsed="false">
      <c r="B40" s="100" t="s">
        <v>246</v>
      </c>
      <c r="C40" s="16"/>
      <c r="D40" s="101" t="n">
        <f aca="false">AVERAGE(D4:D38)</f>
        <v>55.1428571428571</v>
      </c>
      <c r="E40" s="16"/>
      <c r="F40" s="16"/>
      <c r="G40" s="16"/>
      <c r="H40" s="24"/>
      <c r="I40" s="24"/>
      <c r="J40" s="24"/>
      <c r="K40" s="70"/>
    </row>
    <row r="41" customFormat="false" ht="47.25" hidden="false" customHeight="false" outlineLevel="0" collapsed="false">
      <c r="B41" s="100" t="s">
        <v>247</v>
      </c>
      <c r="C41" s="16"/>
      <c r="D41" s="102"/>
      <c r="E41" s="101" t="n">
        <f aca="false">AVERAGE(E4:E38)</f>
        <v>62.8</v>
      </c>
      <c r="F41" s="16"/>
      <c r="G41" s="16"/>
      <c r="H41" s="24"/>
      <c r="I41" s="24"/>
      <c r="J41" s="24"/>
      <c r="K41" s="70"/>
      <c r="M41" s="103"/>
    </row>
    <row r="42" customFormat="false" ht="47.25" hidden="false" customHeight="false" outlineLevel="0" collapsed="false">
      <c r="B42" s="100" t="s">
        <v>248</v>
      </c>
      <c r="C42" s="16"/>
      <c r="D42" s="102"/>
      <c r="E42" s="101"/>
      <c r="F42" s="101" t="n">
        <f aca="false">AVERAGE(F4:F38)</f>
        <v>77.3714285714286</v>
      </c>
      <c r="G42" s="16"/>
      <c r="H42" s="24"/>
      <c r="I42" s="24"/>
      <c r="J42" s="24"/>
      <c r="K42" s="70"/>
    </row>
    <row r="43" customFormat="false" ht="47.25" hidden="false" customHeight="false" outlineLevel="0" collapsed="false">
      <c r="B43" s="100" t="s">
        <v>249</v>
      </c>
      <c r="C43" s="16"/>
      <c r="D43" s="102"/>
      <c r="E43" s="101"/>
      <c r="F43" s="16"/>
      <c r="G43" s="101" t="n">
        <f aca="false">AVERAGE(G4:G38)</f>
        <v>93.4</v>
      </c>
      <c r="H43" s="24"/>
      <c r="I43" s="24"/>
      <c r="J43" s="24"/>
      <c r="K43" s="70"/>
    </row>
    <row r="44" customFormat="false" ht="47.25" hidden="false" customHeight="false" outlineLevel="0" collapsed="false">
      <c r="B44" s="100" t="s">
        <v>250</v>
      </c>
      <c r="C44" s="16"/>
      <c r="D44" s="102"/>
      <c r="E44" s="101"/>
      <c r="F44" s="16"/>
      <c r="G44" s="16"/>
      <c r="H44" s="101" t="n">
        <f aca="false">AVERAGE(H4:H38)</f>
        <v>107.428571428571</v>
      </c>
      <c r="I44" s="24"/>
      <c r="J44" s="24"/>
      <c r="K44" s="70"/>
    </row>
    <row r="45" customFormat="false" ht="47.25" hidden="false" customHeight="false" outlineLevel="0" collapsed="false">
      <c r="B45" s="100" t="s">
        <v>251</v>
      </c>
      <c r="C45" s="16"/>
      <c r="D45" s="102"/>
      <c r="E45" s="101"/>
      <c r="F45" s="16"/>
      <c r="G45" s="16"/>
      <c r="H45" s="24"/>
      <c r="I45" s="101" t="n">
        <f aca="false">AVERAGE(I4:I38)</f>
        <v>114.885714285714</v>
      </c>
      <c r="J45" s="24"/>
      <c r="K45" s="70"/>
    </row>
    <row r="46" customFormat="false" ht="47.25" hidden="false" customHeight="false" outlineLevel="0" collapsed="false">
      <c r="B46" s="100" t="s">
        <v>252</v>
      </c>
      <c r="C46" s="16"/>
      <c r="D46" s="102"/>
      <c r="E46" s="101"/>
      <c r="F46" s="16"/>
      <c r="G46" s="16"/>
      <c r="H46" s="24"/>
      <c r="I46" s="24"/>
      <c r="J46" s="101" t="n">
        <f aca="false">AVERAGE(J4:J38)</f>
        <v>121.457142857143</v>
      </c>
      <c r="K46" s="70"/>
    </row>
    <row r="47" customFormat="false" ht="47.25" hidden="false" customHeight="false" outlineLevel="0" collapsed="false">
      <c r="B47" s="104" t="s">
        <v>253</v>
      </c>
      <c r="C47" s="105"/>
      <c r="D47" s="106"/>
      <c r="E47" s="107"/>
      <c r="F47" s="105"/>
      <c r="G47" s="105"/>
      <c r="H47" s="35"/>
      <c r="I47" s="35"/>
      <c r="J47" s="35"/>
      <c r="K47" s="108" t="n">
        <f aca="false">AVERAGE(K4:K46)</f>
        <v>129.314285714286</v>
      </c>
      <c r="M47" s="109"/>
    </row>
    <row r="48" customFormat="false" ht="15.75" hidden="false" customHeight="false" outlineLevel="0" collapsed="false">
      <c r="B48" s="110"/>
      <c r="D48" s="111"/>
      <c r="E48" s="103"/>
    </row>
    <row r="49" customFormat="false" ht="15.75" hidden="false" customHeight="false" outlineLevel="0" collapsed="false">
      <c r="B49" s="110"/>
    </row>
    <row r="50" customFormat="false" ht="40.5" hidden="false" customHeight="false" outlineLevel="0" collapsed="false">
      <c r="A50" s="112"/>
      <c r="B50" s="113" t="s">
        <v>254</v>
      </c>
      <c r="C50" s="114"/>
      <c r="D50" s="115" t="n">
        <f aca="false">(D40-C39)/C39</f>
        <v>0.294433266264252</v>
      </c>
      <c r="E50" s="51"/>
      <c r="F50" s="51"/>
      <c r="G50" s="51"/>
      <c r="H50" s="11"/>
      <c r="I50" s="11"/>
      <c r="J50" s="11"/>
      <c r="K50" s="69"/>
    </row>
    <row r="51" customFormat="false" ht="40.5" hidden="false" customHeight="false" outlineLevel="0" collapsed="false">
      <c r="A51" s="116"/>
      <c r="B51" s="117" t="s">
        <v>254</v>
      </c>
      <c r="C51" s="16"/>
      <c r="D51" s="118" t="n">
        <f aca="false">D40-C39</f>
        <v>12.5428571428571</v>
      </c>
      <c r="E51" s="16"/>
      <c r="F51" s="16"/>
      <c r="G51" s="16"/>
      <c r="H51" s="24"/>
      <c r="I51" s="24"/>
      <c r="J51" s="24"/>
      <c r="K51" s="70"/>
    </row>
    <row r="52" customFormat="false" ht="40.5" hidden="false" customHeight="false" outlineLevel="0" collapsed="false">
      <c r="A52" s="116"/>
      <c r="B52" s="117" t="s">
        <v>255</v>
      </c>
      <c r="C52" s="16"/>
      <c r="D52" s="118" t="n">
        <f aca="false">D51/7</f>
        <v>1.79183673469388</v>
      </c>
      <c r="E52" s="16"/>
      <c r="F52" s="16"/>
      <c r="G52" s="16"/>
      <c r="H52" s="24"/>
      <c r="I52" s="24"/>
      <c r="J52" s="24"/>
      <c r="K52" s="70"/>
    </row>
    <row r="53" customFormat="false" ht="15" hidden="false" customHeight="false" outlineLevel="0" collapsed="false">
      <c r="A53" s="116"/>
      <c r="B53" s="24"/>
      <c r="C53" s="16"/>
      <c r="D53" s="16"/>
      <c r="E53" s="16"/>
      <c r="F53" s="16"/>
      <c r="G53" s="16"/>
      <c r="H53" s="24"/>
      <c r="I53" s="24"/>
      <c r="J53" s="24"/>
      <c r="K53" s="70"/>
    </row>
    <row r="54" customFormat="false" ht="40.5" hidden="false" customHeight="false" outlineLevel="0" collapsed="false">
      <c r="A54" s="116"/>
      <c r="B54" s="119" t="s">
        <v>256</v>
      </c>
      <c r="C54" s="16"/>
      <c r="D54" s="16"/>
      <c r="E54" s="120" t="n">
        <f aca="false">(E41-D40)/D40</f>
        <v>0.138860103626943</v>
      </c>
      <c r="F54" s="16"/>
      <c r="G54" s="16"/>
      <c r="H54" s="24"/>
      <c r="I54" s="24"/>
      <c r="J54" s="24"/>
      <c r="K54" s="70"/>
    </row>
    <row r="55" customFormat="false" ht="40.5" hidden="false" customHeight="false" outlineLevel="0" collapsed="false">
      <c r="A55" s="116"/>
      <c r="B55" s="119" t="s">
        <v>256</v>
      </c>
      <c r="C55" s="16"/>
      <c r="D55" s="16"/>
      <c r="E55" s="121" t="n">
        <f aca="false">E41-D40</f>
        <v>7.65714285714285</v>
      </c>
      <c r="F55" s="16"/>
      <c r="G55" s="16"/>
      <c r="H55" s="24"/>
      <c r="I55" s="24"/>
      <c r="J55" s="24"/>
      <c r="K55" s="70"/>
    </row>
    <row r="56" customFormat="false" ht="40.5" hidden="false" customHeight="false" outlineLevel="0" collapsed="false">
      <c r="A56" s="116"/>
      <c r="B56" s="119" t="s">
        <v>257</v>
      </c>
      <c r="C56" s="16"/>
      <c r="D56" s="16"/>
      <c r="E56" s="121" t="n">
        <f aca="false">E55/7</f>
        <v>1.09387755102041</v>
      </c>
      <c r="F56" s="16"/>
      <c r="G56" s="16"/>
      <c r="H56" s="24"/>
      <c r="I56" s="24"/>
      <c r="J56" s="24"/>
      <c r="K56" s="70"/>
    </row>
    <row r="57" customFormat="false" ht="15" hidden="false" customHeight="false" outlineLevel="0" collapsed="false">
      <c r="A57" s="116"/>
      <c r="B57" s="24"/>
      <c r="C57" s="16"/>
      <c r="D57" s="16"/>
      <c r="E57" s="16"/>
      <c r="F57" s="16"/>
      <c r="G57" s="16"/>
      <c r="H57" s="24"/>
      <c r="I57" s="24"/>
      <c r="J57" s="24"/>
      <c r="K57" s="70"/>
    </row>
    <row r="58" customFormat="false" ht="15" hidden="false" customHeight="false" outlineLevel="0" collapsed="false">
      <c r="A58" s="116"/>
      <c r="B58" s="24"/>
      <c r="C58" s="16"/>
      <c r="D58" s="16"/>
      <c r="E58" s="16"/>
      <c r="F58" s="16"/>
      <c r="G58" s="16"/>
      <c r="H58" s="24"/>
      <c r="I58" s="24"/>
      <c r="J58" s="24"/>
      <c r="K58" s="70"/>
    </row>
    <row r="59" customFormat="false" ht="40.5" hidden="false" customHeight="false" outlineLevel="0" collapsed="false">
      <c r="A59" s="116"/>
      <c r="B59" s="122" t="s">
        <v>258</v>
      </c>
      <c r="C59" s="16"/>
      <c r="D59" s="16"/>
      <c r="E59" s="16"/>
      <c r="F59" s="123" t="n">
        <f aca="false">(F42-E41)/E41</f>
        <v>0.232029117379436</v>
      </c>
      <c r="G59" s="16"/>
      <c r="H59" s="24"/>
      <c r="I59" s="24"/>
      <c r="J59" s="24"/>
      <c r="K59" s="70"/>
    </row>
    <row r="60" customFormat="false" ht="40.5" hidden="false" customHeight="false" outlineLevel="0" collapsed="false">
      <c r="A60" s="116"/>
      <c r="B60" s="122" t="s">
        <v>258</v>
      </c>
      <c r="C60" s="16"/>
      <c r="D60" s="16"/>
      <c r="E60" s="16"/>
      <c r="F60" s="124" t="n">
        <f aca="false">F42-E41</f>
        <v>14.5714285714286</v>
      </c>
      <c r="G60" s="16"/>
      <c r="H60" s="24"/>
      <c r="I60" s="24"/>
      <c r="J60" s="24"/>
      <c r="K60" s="70"/>
    </row>
    <row r="61" customFormat="false" ht="40.5" hidden="false" customHeight="false" outlineLevel="0" collapsed="false">
      <c r="A61" s="116"/>
      <c r="B61" s="122" t="s">
        <v>259</v>
      </c>
      <c r="C61" s="16"/>
      <c r="D61" s="16"/>
      <c r="E61" s="16"/>
      <c r="F61" s="124" t="n">
        <f aca="false">F60/7</f>
        <v>2.08163265306122</v>
      </c>
      <c r="G61" s="16"/>
      <c r="H61" s="24"/>
      <c r="I61" s="24"/>
      <c r="J61" s="24"/>
      <c r="K61" s="70"/>
    </row>
    <row r="62" customFormat="false" ht="15" hidden="false" customHeight="false" outlineLevel="0" collapsed="false">
      <c r="A62" s="116"/>
      <c r="B62" s="24"/>
      <c r="C62" s="16"/>
      <c r="D62" s="16"/>
      <c r="E62" s="16"/>
      <c r="F62" s="16"/>
      <c r="G62" s="16"/>
      <c r="H62" s="24"/>
      <c r="I62" s="24"/>
      <c r="J62" s="24"/>
      <c r="K62" s="70"/>
    </row>
    <row r="63" customFormat="false" ht="15" hidden="false" customHeight="false" outlineLevel="0" collapsed="false">
      <c r="A63" s="116"/>
      <c r="B63" s="24"/>
      <c r="C63" s="16"/>
      <c r="D63" s="16"/>
      <c r="E63" s="16"/>
      <c r="F63" s="16"/>
      <c r="G63" s="16"/>
      <c r="H63" s="24"/>
      <c r="I63" s="24"/>
      <c r="J63" s="24"/>
      <c r="K63" s="70"/>
    </row>
    <row r="64" customFormat="false" ht="40.5" hidden="false" customHeight="false" outlineLevel="0" collapsed="false">
      <c r="A64" s="116"/>
      <c r="B64" s="125" t="s">
        <v>260</v>
      </c>
      <c r="C64" s="16"/>
      <c r="D64" s="16"/>
      <c r="E64" s="16"/>
      <c r="F64" s="16"/>
      <c r="G64" s="126" t="n">
        <f aca="false">(G43-F42)/F42</f>
        <v>0.207163958641064</v>
      </c>
      <c r="H64" s="24"/>
      <c r="I64" s="24"/>
      <c r="J64" s="24"/>
      <c r="K64" s="70"/>
    </row>
    <row r="65" customFormat="false" ht="40.5" hidden="false" customHeight="false" outlineLevel="0" collapsed="false">
      <c r="A65" s="116"/>
      <c r="B65" s="125" t="s">
        <v>260</v>
      </c>
      <c r="C65" s="16"/>
      <c r="D65" s="16"/>
      <c r="E65" s="16"/>
      <c r="F65" s="16"/>
      <c r="G65" s="127" t="n">
        <f aca="false">G43-F42</f>
        <v>16.0285714285714</v>
      </c>
      <c r="H65" s="24"/>
      <c r="I65" s="24"/>
      <c r="J65" s="24"/>
      <c r="K65" s="70"/>
    </row>
    <row r="66" customFormat="false" ht="40.5" hidden="false" customHeight="false" outlineLevel="0" collapsed="false">
      <c r="A66" s="116"/>
      <c r="B66" s="125" t="s">
        <v>261</v>
      </c>
      <c r="C66" s="16"/>
      <c r="D66" s="16"/>
      <c r="E66" s="16"/>
      <c r="F66" s="16"/>
      <c r="G66" s="127" t="n">
        <f aca="false">G65/7</f>
        <v>2.28979591836735</v>
      </c>
      <c r="H66" s="24"/>
      <c r="I66" s="24"/>
      <c r="J66" s="24"/>
      <c r="K66" s="70"/>
    </row>
    <row r="67" customFormat="false" ht="15" hidden="false" customHeight="false" outlineLevel="0" collapsed="false">
      <c r="A67" s="116"/>
      <c r="B67" s="24"/>
      <c r="C67" s="16"/>
      <c r="D67" s="16"/>
      <c r="E67" s="16"/>
      <c r="F67" s="16"/>
      <c r="G67" s="16"/>
      <c r="H67" s="24"/>
      <c r="I67" s="24"/>
      <c r="J67" s="24"/>
      <c r="K67" s="70"/>
    </row>
    <row r="68" customFormat="false" ht="40.5" hidden="false" customHeight="false" outlineLevel="0" collapsed="false">
      <c r="A68" s="116"/>
      <c r="B68" s="128" t="s">
        <v>262</v>
      </c>
      <c r="C68" s="16"/>
      <c r="D68" s="16"/>
      <c r="E68" s="16"/>
      <c r="F68" s="16"/>
      <c r="G68" s="16"/>
      <c r="H68" s="129" t="n">
        <f aca="false">(H44-G43)/G43</f>
        <v>0.150198837565005</v>
      </c>
      <c r="I68" s="24"/>
      <c r="J68" s="24"/>
      <c r="K68" s="70"/>
    </row>
    <row r="69" customFormat="false" ht="40.5" hidden="false" customHeight="false" outlineLevel="0" collapsed="false">
      <c r="A69" s="116"/>
      <c r="B69" s="128" t="s">
        <v>262</v>
      </c>
      <c r="C69" s="16"/>
      <c r="D69" s="16"/>
      <c r="E69" s="16"/>
      <c r="F69" s="16"/>
      <c r="G69" s="16"/>
      <c r="H69" s="130" t="n">
        <f aca="false">H44-G43</f>
        <v>14.0285714285714</v>
      </c>
      <c r="I69" s="24"/>
      <c r="J69" s="24"/>
      <c r="K69" s="70"/>
    </row>
    <row r="70" customFormat="false" ht="40.5" hidden="false" customHeight="false" outlineLevel="0" collapsed="false">
      <c r="A70" s="116"/>
      <c r="B70" s="128" t="s">
        <v>262</v>
      </c>
      <c r="C70" s="16"/>
      <c r="D70" s="16"/>
      <c r="E70" s="16"/>
      <c r="F70" s="16"/>
      <c r="G70" s="16"/>
      <c r="H70" s="131" t="n">
        <f aca="false">H69/7</f>
        <v>2.00408163265306</v>
      </c>
      <c r="I70" s="24"/>
      <c r="J70" s="24"/>
      <c r="K70" s="70"/>
    </row>
    <row r="71" customFormat="false" ht="15" hidden="false" customHeight="false" outlineLevel="0" collapsed="false">
      <c r="A71" s="116"/>
      <c r="B71" s="24"/>
      <c r="C71" s="16"/>
      <c r="D71" s="16"/>
      <c r="E71" s="16"/>
      <c r="F71" s="16"/>
      <c r="G71" s="16"/>
      <c r="H71" s="24"/>
      <c r="I71" s="24"/>
      <c r="J71" s="24"/>
      <c r="K71" s="70"/>
    </row>
    <row r="72" customFormat="false" ht="15" hidden="false" customHeight="false" outlineLevel="0" collapsed="false">
      <c r="A72" s="116"/>
      <c r="B72" s="24"/>
      <c r="C72" s="16"/>
      <c r="D72" s="16"/>
      <c r="E72" s="16"/>
      <c r="F72" s="16"/>
      <c r="G72" s="16"/>
      <c r="H72" s="24"/>
      <c r="I72" s="24"/>
      <c r="J72" s="24"/>
      <c r="K72" s="70"/>
    </row>
    <row r="73" customFormat="false" ht="40.5" hidden="false" customHeight="false" outlineLevel="0" collapsed="false">
      <c r="A73" s="116"/>
      <c r="B73" s="132" t="s">
        <v>263</v>
      </c>
      <c r="C73" s="16"/>
      <c r="D73" s="16"/>
      <c r="E73" s="16"/>
      <c r="F73" s="16"/>
      <c r="G73" s="16"/>
      <c r="H73" s="24"/>
      <c r="I73" s="133" t="n">
        <f aca="false">(I45-H44)/H44</f>
        <v>0.0694148936170213</v>
      </c>
      <c r="J73" s="24"/>
      <c r="K73" s="70"/>
    </row>
    <row r="74" customFormat="false" ht="40.5" hidden="false" customHeight="false" outlineLevel="0" collapsed="false">
      <c r="A74" s="116"/>
      <c r="B74" s="132" t="s">
        <v>263</v>
      </c>
      <c r="C74" s="16"/>
      <c r="D74" s="16"/>
      <c r="E74" s="16"/>
      <c r="F74" s="16"/>
      <c r="G74" s="16"/>
      <c r="H74" s="24"/>
      <c r="I74" s="134" t="n">
        <f aca="false">I45-H44</f>
        <v>7.45714285714286</v>
      </c>
      <c r="J74" s="24"/>
      <c r="K74" s="70"/>
    </row>
    <row r="75" customFormat="false" ht="40.5" hidden="false" customHeight="false" outlineLevel="0" collapsed="false">
      <c r="A75" s="116"/>
      <c r="B75" s="132" t="s">
        <v>263</v>
      </c>
      <c r="C75" s="16"/>
      <c r="D75" s="16"/>
      <c r="E75" s="16"/>
      <c r="F75" s="16"/>
      <c r="G75" s="16"/>
      <c r="H75" s="24"/>
      <c r="I75" s="135" t="n">
        <f aca="false">I74/7</f>
        <v>1.06530612244898</v>
      </c>
      <c r="J75" s="24"/>
      <c r="K75" s="70"/>
    </row>
    <row r="76" customFormat="false" ht="15" hidden="false" customHeight="false" outlineLevel="0" collapsed="false">
      <c r="A76" s="116"/>
      <c r="B76" s="24"/>
      <c r="C76" s="16"/>
      <c r="D76" s="16"/>
      <c r="E76" s="16"/>
      <c r="F76" s="16"/>
      <c r="G76" s="16"/>
      <c r="H76" s="24"/>
      <c r="I76" s="24"/>
      <c r="J76" s="24"/>
      <c r="K76" s="70"/>
    </row>
    <row r="77" customFormat="false" ht="15" hidden="false" customHeight="false" outlineLevel="0" collapsed="false">
      <c r="A77" s="116"/>
      <c r="B77" s="24"/>
      <c r="C77" s="16"/>
      <c r="D77" s="16"/>
      <c r="E77" s="16"/>
      <c r="F77" s="16"/>
      <c r="G77" s="16"/>
      <c r="H77" s="24"/>
      <c r="I77" s="24"/>
      <c r="J77" s="24"/>
      <c r="K77" s="70"/>
    </row>
    <row r="78" customFormat="false" ht="40.5" hidden="false" customHeight="false" outlineLevel="0" collapsed="false">
      <c r="A78" s="116"/>
      <c r="B78" s="136" t="s">
        <v>264</v>
      </c>
      <c r="C78" s="16"/>
      <c r="D78" s="16"/>
      <c r="E78" s="16"/>
      <c r="F78" s="16"/>
      <c r="G78" s="16"/>
      <c r="H78" s="24"/>
      <c r="I78" s="24"/>
      <c r="J78" s="137" t="n">
        <f aca="false">(J46-I45)/I45</f>
        <v>0.0571997015667744</v>
      </c>
      <c r="K78" s="70"/>
    </row>
    <row r="79" customFormat="false" ht="40.5" hidden="false" customHeight="false" outlineLevel="0" collapsed="false">
      <c r="A79" s="116"/>
      <c r="B79" s="136" t="s">
        <v>264</v>
      </c>
      <c r="C79" s="16"/>
      <c r="D79" s="16"/>
      <c r="E79" s="16"/>
      <c r="F79" s="16"/>
      <c r="G79" s="16"/>
      <c r="H79" s="24"/>
      <c r="I79" s="24"/>
      <c r="J79" s="138" t="n">
        <f aca="false">J46-I45</f>
        <v>6.57142857142857</v>
      </c>
      <c r="K79" s="70"/>
    </row>
    <row r="80" customFormat="false" ht="40.5" hidden="false" customHeight="false" outlineLevel="0" collapsed="false">
      <c r="A80" s="116"/>
      <c r="B80" s="136" t="s">
        <v>264</v>
      </c>
      <c r="C80" s="16"/>
      <c r="D80" s="16"/>
      <c r="E80" s="16"/>
      <c r="F80" s="16"/>
      <c r="G80" s="16"/>
      <c r="H80" s="24"/>
      <c r="I80" s="24"/>
      <c r="J80" s="139" t="n">
        <f aca="false">J79/7</f>
        <v>0.938775510204081</v>
      </c>
      <c r="K80" s="70"/>
    </row>
    <row r="81" customFormat="false" ht="15" hidden="false" customHeight="false" outlineLevel="0" collapsed="false">
      <c r="A81" s="116"/>
      <c r="B81" s="24"/>
      <c r="C81" s="16"/>
      <c r="D81" s="16"/>
      <c r="E81" s="16"/>
      <c r="F81" s="16"/>
      <c r="G81" s="16"/>
      <c r="H81" s="24"/>
      <c r="I81" s="24"/>
      <c r="J81" s="24"/>
      <c r="K81" s="70"/>
    </row>
    <row r="82" customFormat="false" ht="15" hidden="false" customHeight="false" outlineLevel="0" collapsed="false">
      <c r="A82" s="116"/>
      <c r="B82" s="24"/>
      <c r="C82" s="16"/>
      <c r="D82" s="16"/>
      <c r="E82" s="16"/>
      <c r="F82" s="16"/>
      <c r="G82" s="16"/>
      <c r="H82" s="24"/>
      <c r="I82" s="24"/>
      <c r="J82" s="24"/>
      <c r="K82" s="70"/>
    </row>
    <row r="83" customFormat="false" ht="40.5" hidden="false" customHeight="false" outlineLevel="0" collapsed="false">
      <c r="A83" s="116"/>
      <c r="B83" s="140" t="s">
        <v>265</v>
      </c>
      <c r="C83" s="16"/>
      <c r="D83" s="16"/>
      <c r="E83" s="16"/>
      <c r="F83" s="16"/>
      <c r="G83" s="16"/>
      <c r="H83" s="24"/>
      <c r="I83" s="24"/>
      <c r="J83" s="24"/>
      <c r="K83" s="141" t="n">
        <f aca="false">(K47-J46)/J46</f>
        <v>0.0646906610209363</v>
      </c>
    </row>
    <row r="84" customFormat="false" ht="40.5" hidden="false" customHeight="false" outlineLevel="0" collapsed="false">
      <c r="A84" s="116"/>
      <c r="B84" s="140" t="s">
        <v>265</v>
      </c>
      <c r="C84" s="16"/>
      <c r="D84" s="16"/>
      <c r="E84" s="16"/>
      <c r="F84" s="16"/>
      <c r="G84" s="16"/>
      <c r="H84" s="24"/>
      <c r="I84" s="24"/>
      <c r="J84" s="24"/>
      <c r="K84" s="142" t="n">
        <f aca="false">K47-J46</f>
        <v>7.85714285714286</v>
      </c>
    </row>
    <row r="85" customFormat="false" ht="40.5" hidden="false" customHeight="false" outlineLevel="0" collapsed="false">
      <c r="A85" s="143"/>
      <c r="B85" s="144" t="s">
        <v>265</v>
      </c>
      <c r="C85" s="105"/>
      <c r="D85" s="105"/>
      <c r="E85" s="105"/>
      <c r="F85" s="105"/>
      <c r="G85" s="105"/>
      <c r="H85" s="35"/>
      <c r="I85" s="35"/>
      <c r="J85" s="35"/>
      <c r="K85" s="145" t="n">
        <f aca="false">K84/7</f>
        <v>1.12244897959184</v>
      </c>
    </row>
  </sheetData>
  <printOptions headings="false" gridLines="false" gridLinesSet="true" horizontalCentered="false" verticalCentered="false"/>
  <pageMargins left="0.570138888888889" right="0.118055555555556" top="0.472222222222222" bottom="0.179861111111111" header="0.196527777777778" footer="0.129861111111111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&amp;CHAUTEUR TOMATES 2020 RANG N°1&amp;R&amp;P</oddHeader>
    <oddFooter>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9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A2" activeCellId="0" sqref="A2"/>
    </sheetView>
  </sheetViews>
  <sheetFormatPr defaultColWidth="10.7421875" defaultRowHeight="15" zeroHeight="false" outlineLevelRow="0" outlineLevelCol="0"/>
  <cols>
    <col collapsed="false" customWidth="true" hidden="false" outlineLevel="0" max="1" min="1" style="146" width="9.29"/>
    <col collapsed="false" customWidth="true" hidden="false" outlineLevel="0" max="2" min="2" style="1" width="34.71"/>
    <col collapsed="false" customWidth="true" hidden="false" outlineLevel="0" max="7" min="3" style="82" width="10.99"/>
  </cols>
  <sheetData>
    <row r="1" customFormat="false" ht="30" hidden="false" customHeight="false" outlineLevel="0" collapsed="false">
      <c r="A1" s="83" t="s">
        <v>101</v>
      </c>
      <c r="B1" s="10" t="s">
        <v>266</v>
      </c>
      <c r="C1" s="84" t="s">
        <v>225</v>
      </c>
      <c r="D1" s="84" t="s">
        <v>226</v>
      </c>
      <c r="E1" s="84" t="s">
        <v>227</v>
      </c>
      <c r="F1" s="84" t="s">
        <v>228</v>
      </c>
      <c r="G1" s="84" t="s">
        <v>267</v>
      </c>
      <c r="H1" s="84" t="s">
        <v>230</v>
      </c>
      <c r="I1" s="84" t="s">
        <v>231</v>
      </c>
      <c r="J1" s="84" t="s">
        <v>232</v>
      </c>
      <c r="K1" s="84" t="s">
        <v>233</v>
      </c>
    </row>
    <row r="2" customFormat="false" ht="15" hidden="false" customHeight="false" outlineLevel="0" collapsed="false">
      <c r="A2" s="19"/>
      <c r="B2" s="54"/>
      <c r="C2" s="147" t="s">
        <v>234</v>
      </c>
      <c r="D2" s="147" t="s">
        <v>235</v>
      </c>
      <c r="E2" s="147" t="s">
        <v>236</v>
      </c>
      <c r="F2" s="147" t="s">
        <v>237</v>
      </c>
      <c r="G2" s="147" t="s">
        <v>238</v>
      </c>
      <c r="H2" s="147" t="s">
        <v>239</v>
      </c>
      <c r="I2" s="147" t="s">
        <v>240</v>
      </c>
      <c r="J2" s="147" t="s">
        <v>241</v>
      </c>
      <c r="K2" s="147" t="s">
        <v>242</v>
      </c>
    </row>
    <row r="3" customFormat="false" ht="15" hidden="false" customHeight="false" outlineLevel="0" collapsed="false">
      <c r="A3" s="19"/>
      <c r="B3" s="54"/>
      <c r="C3" s="16"/>
      <c r="D3" s="16"/>
      <c r="E3" s="16"/>
      <c r="F3" s="16"/>
      <c r="G3" s="16"/>
    </row>
    <row r="4" customFormat="false" ht="20.25" hidden="false" customHeight="false" outlineLevel="0" collapsed="false">
      <c r="A4" s="19" t="s">
        <v>104</v>
      </c>
      <c r="B4" s="20" t="s">
        <v>83</v>
      </c>
      <c r="C4" s="91" t="n">
        <v>23</v>
      </c>
      <c r="D4" s="91" t="n">
        <v>30</v>
      </c>
      <c r="E4" s="91" t="n">
        <v>30</v>
      </c>
      <c r="F4" s="91" t="n">
        <v>30</v>
      </c>
      <c r="G4" s="91" t="n">
        <v>40</v>
      </c>
      <c r="H4" s="148" t="n">
        <v>50</v>
      </c>
      <c r="I4" s="148" t="n">
        <v>55</v>
      </c>
      <c r="J4" s="148" t="n">
        <v>57</v>
      </c>
      <c r="K4" s="148" t="n">
        <v>58</v>
      </c>
    </row>
    <row r="5" customFormat="false" ht="20.25" hidden="false" customHeight="false" outlineLevel="0" collapsed="false">
      <c r="A5" s="19" t="s">
        <v>107</v>
      </c>
      <c r="B5" s="20" t="s">
        <v>83</v>
      </c>
      <c r="C5" s="91" t="n">
        <v>29</v>
      </c>
      <c r="D5" s="91" t="n">
        <v>32</v>
      </c>
      <c r="E5" s="91" t="n">
        <v>38</v>
      </c>
      <c r="F5" s="91" t="n">
        <v>30</v>
      </c>
      <c r="G5" s="91" t="n">
        <v>50</v>
      </c>
      <c r="H5" s="148" t="n">
        <v>55</v>
      </c>
      <c r="I5" s="148" t="n">
        <v>68</v>
      </c>
      <c r="J5" s="148" t="n">
        <v>70</v>
      </c>
      <c r="K5" s="148" t="n">
        <v>80</v>
      </c>
    </row>
    <row r="6" customFormat="false" ht="20.25" hidden="false" customHeight="false" outlineLevel="0" collapsed="false">
      <c r="A6" s="19" t="s">
        <v>109</v>
      </c>
      <c r="B6" s="20" t="s">
        <v>55</v>
      </c>
      <c r="C6" s="91" t="n">
        <v>28</v>
      </c>
      <c r="D6" s="91" t="n">
        <v>32</v>
      </c>
      <c r="E6" s="91" t="n">
        <v>39</v>
      </c>
      <c r="F6" s="91" t="n">
        <v>50</v>
      </c>
      <c r="G6" s="91" t="n">
        <v>70</v>
      </c>
      <c r="H6" s="148" t="n">
        <v>84</v>
      </c>
      <c r="I6" s="148" t="n">
        <v>94</v>
      </c>
      <c r="J6" s="148" t="n">
        <v>105</v>
      </c>
      <c r="K6" s="148" t="n">
        <v>124</v>
      </c>
    </row>
    <row r="7" customFormat="false" ht="20.25" hidden="false" customHeight="false" outlineLevel="0" collapsed="false">
      <c r="A7" s="19" t="s">
        <v>110</v>
      </c>
      <c r="B7" s="20" t="s">
        <v>55</v>
      </c>
      <c r="C7" s="91" t="n">
        <v>26</v>
      </c>
      <c r="D7" s="91" t="n">
        <v>29</v>
      </c>
      <c r="E7" s="91" t="n">
        <v>37</v>
      </c>
      <c r="F7" s="91" t="n">
        <v>50</v>
      </c>
      <c r="G7" s="91" t="n">
        <v>72</v>
      </c>
      <c r="H7" s="149" t="n">
        <v>85</v>
      </c>
      <c r="I7" s="150" t="n">
        <v>95</v>
      </c>
      <c r="J7" s="150" t="n">
        <v>109</v>
      </c>
      <c r="K7" s="150" t="n">
        <v>120</v>
      </c>
    </row>
    <row r="8" customFormat="false" ht="20.25" hidden="false" customHeight="false" outlineLevel="0" collapsed="false">
      <c r="A8" s="19" t="s">
        <v>113</v>
      </c>
      <c r="B8" s="20" t="s">
        <v>55</v>
      </c>
      <c r="C8" s="91" t="n">
        <v>28</v>
      </c>
      <c r="D8" s="91" t="n">
        <v>33</v>
      </c>
      <c r="E8" s="91" t="n">
        <v>38</v>
      </c>
      <c r="F8" s="91" t="n">
        <v>50</v>
      </c>
      <c r="G8" s="91" t="n">
        <v>65</v>
      </c>
      <c r="H8" s="149" t="n">
        <v>80</v>
      </c>
      <c r="I8" s="150" t="n">
        <v>94</v>
      </c>
      <c r="J8" s="150" t="n">
        <v>115</v>
      </c>
      <c r="K8" s="150" t="n">
        <v>120</v>
      </c>
    </row>
    <row r="9" customFormat="false" ht="20.25" hidden="false" customHeight="false" outlineLevel="0" collapsed="false">
      <c r="A9" s="19" t="s">
        <v>114</v>
      </c>
      <c r="B9" s="20" t="s">
        <v>62</v>
      </c>
      <c r="C9" s="91" t="n">
        <v>38</v>
      </c>
      <c r="D9" s="91" t="n">
        <v>41</v>
      </c>
      <c r="E9" s="91" t="n">
        <v>50</v>
      </c>
      <c r="F9" s="91" t="n">
        <v>68</v>
      </c>
      <c r="G9" s="91" t="n">
        <v>82</v>
      </c>
      <c r="H9" s="149" t="n">
        <v>100</v>
      </c>
      <c r="I9" s="150" t="n">
        <v>108</v>
      </c>
      <c r="J9" s="150" t="n">
        <v>117</v>
      </c>
      <c r="K9" s="150" t="n">
        <v>126</v>
      </c>
    </row>
    <row r="10" customFormat="false" ht="40.5" hidden="false" customHeight="false" outlineLevel="0" collapsed="false">
      <c r="A10" s="19" t="s">
        <v>116</v>
      </c>
      <c r="B10" s="20" t="s">
        <v>195</v>
      </c>
      <c r="C10" s="91" t="n">
        <v>30</v>
      </c>
      <c r="D10" s="91" t="n">
        <v>35</v>
      </c>
      <c r="E10" s="91" t="n">
        <v>42</v>
      </c>
      <c r="F10" s="91" t="n">
        <v>60</v>
      </c>
      <c r="G10" s="91" t="n">
        <v>78</v>
      </c>
      <c r="H10" s="149" t="n">
        <v>94</v>
      </c>
      <c r="I10" s="150" t="n">
        <v>105</v>
      </c>
      <c r="J10" s="150" t="n">
        <v>110</v>
      </c>
      <c r="K10" s="150" t="n">
        <v>120</v>
      </c>
    </row>
    <row r="11" customFormat="false" ht="40.5" hidden="false" customHeight="false" outlineLevel="0" collapsed="false">
      <c r="A11" s="19" t="s">
        <v>117</v>
      </c>
      <c r="B11" s="20" t="s">
        <v>195</v>
      </c>
      <c r="C11" s="91" t="n">
        <v>35</v>
      </c>
      <c r="D11" s="91" t="n">
        <v>42</v>
      </c>
      <c r="E11" s="91" t="n">
        <v>50</v>
      </c>
      <c r="F11" s="91" t="n">
        <v>67</v>
      </c>
      <c r="G11" s="91" t="n">
        <v>85</v>
      </c>
      <c r="H11" s="149" t="n">
        <v>98</v>
      </c>
      <c r="I11" s="150" t="n">
        <v>107</v>
      </c>
      <c r="J11" s="150" t="n">
        <v>110</v>
      </c>
      <c r="K11" s="150" t="n">
        <v>123</v>
      </c>
    </row>
    <row r="12" customFormat="false" ht="40.5" hidden="false" customHeight="false" outlineLevel="0" collapsed="false">
      <c r="A12" s="19" t="s">
        <v>119</v>
      </c>
      <c r="B12" s="20" t="s">
        <v>195</v>
      </c>
      <c r="C12" s="91" t="n">
        <v>35</v>
      </c>
      <c r="D12" s="91" t="n">
        <v>44</v>
      </c>
      <c r="E12" s="91" t="n">
        <v>51</v>
      </c>
      <c r="F12" s="91" t="n">
        <v>67</v>
      </c>
      <c r="G12" s="91" t="n">
        <v>85</v>
      </c>
      <c r="H12" s="149" t="n">
        <v>95</v>
      </c>
      <c r="I12" s="150" t="n">
        <v>105</v>
      </c>
      <c r="J12" s="150" t="n">
        <v>115</v>
      </c>
      <c r="K12" s="150" t="n">
        <v>120</v>
      </c>
    </row>
    <row r="13" customFormat="false" ht="60.75" hidden="false" customHeight="false" outlineLevel="0" collapsed="false">
      <c r="A13" s="19" t="s">
        <v>120</v>
      </c>
      <c r="B13" s="71" t="s">
        <v>196</v>
      </c>
      <c r="C13" s="91" t="n">
        <v>30</v>
      </c>
      <c r="D13" s="91" t="n">
        <v>33</v>
      </c>
      <c r="E13" s="91" t="n">
        <v>43</v>
      </c>
      <c r="F13" s="91" t="n">
        <v>54</v>
      </c>
      <c r="G13" s="91" t="n">
        <v>74</v>
      </c>
      <c r="H13" s="149" t="n">
        <v>85</v>
      </c>
      <c r="I13" s="150" t="n">
        <v>85</v>
      </c>
      <c r="J13" s="150" t="n">
        <v>95</v>
      </c>
      <c r="K13" s="150" t="n">
        <v>99</v>
      </c>
    </row>
    <row r="14" customFormat="false" ht="20.25" hidden="false" customHeight="false" outlineLevel="0" collapsed="false">
      <c r="A14" s="19" t="s">
        <v>122</v>
      </c>
      <c r="B14" s="20" t="s">
        <v>49</v>
      </c>
      <c r="C14" s="91" t="n">
        <v>35</v>
      </c>
      <c r="D14" s="91" t="n">
        <v>42</v>
      </c>
      <c r="E14" s="91" t="n">
        <v>48</v>
      </c>
      <c r="F14" s="91" t="n">
        <v>54</v>
      </c>
      <c r="G14" s="91" t="n">
        <v>70</v>
      </c>
      <c r="H14" s="149" t="n">
        <v>85</v>
      </c>
      <c r="I14" s="150" t="n">
        <v>90</v>
      </c>
      <c r="J14" s="150" t="n">
        <v>100</v>
      </c>
      <c r="K14" s="150" t="n">
        <v>110</v>
      </c>
    </row>
    <row r="15" customFormat="false" ht="20.25" hidden="false" customHeight="false" outlineLevel="0" collapsed="false">
      <c r="A15" s="19" t="s">
        <v>123</v>
      </c>
      <c r="B15" s="20" t="s">
        <v>49</v>
      </c>
      <c r="C15" s="91" t="n">
        <v>44</v>
      </c>
      <c r="D15" s="91" t="n">
        <v>55</v>
      </c>
      <c r="E15" s="91" t="n">
        <v>65</v>
      </c>
      <c r="F15" s="91" t="n">
        <v>78</v>
      </c>
      <c r="G15" s="91" t="n">
        <v>105</v>
      </c>
      <c r="H15" s="149" t="n">
        <v>115</v>
      </c>
      <c r="I15" s="150" t="n">
        <v>120</v>
      </c>
      <c r="J15" s="150" t="n">
        <v>130</v>
      </c>
      <c r="K15" s="150" t="n">
        <v>137</v>
      </c>
    </row>
    <row r="16" customFormat="false" ht="20.25" hidden="false" customHeight="false" outlineLevel="0" collapsed="false">
      <c r="A16" s="19" t="s">
        <v>125</v>
      </c>
      <c r="B16" s="20" t="s">
        <v>43</v>
      </c>
      <c r="C16" s="91" t="n">
        <v>42</v>
      </c>
      <c r="D16" s="91" t="n">
        <v>50</v>
      </c>
      <c r="E16" s="91" t="n">
        <v>60</v>
      </c>
      <c r="F16" s="91" t="n">
        <v>75</v>
      </c>
      <c r="G16" s="91" t="n">
        <v>90</v>
      </c>
      <c r="H16" s="149" t="n">
        <v>108</v>
      </c>
      <c r="I16" s="150" t="n">
        <v>110</v>
      </c>
      <c r="J16" s="150" t="n">
        <v>120</v>
      </c>
      <c r="K16" s="150" t="n">
        <v>130</v>
      </c>
    </row>
    <row r="17" customFormat="false" ht="60.75" hidden="false" customHeight="false" outlineLevel="0" collapsed="false">
      <c r="A17" s="19" t="s">
        <v>126</v>
      </c>
      <c r="B17" s="71" t="s">
        <v>196</v>
      </c>
      <c r="C17" s="91" t="n">
        <v>33</v>
      </c>
      <c r="D17" s="91" t="n">
        <v>40</v>
      </c>
      <c r="E17" s="91" t="n">
        <v>50</v>
      </c>
      <c r="F17" s="91" t="n">
        <v>66</v>
      </c>
      <c r="G17" s="91" t="n">
        <v>90</v>
      </c>
      <c r="H17" s="149" t="n">
        <v>100</v>
      </c>
      <c r="I17" s="150" t="n">
        <v>102</v>
      </c>
      <c r="J17" s="150" t="n">
        <v>104</v>
      </c>
      <c r="K17" s="150" t="n">
        <v>114</v>
      </c>
    </row>
    <row r="18" customFormat="false" ht="20.25" hidden="false" customHeight="false" outlineLevel="0" collapsed="false">
      <c r="A18" s="19" t="s">
        <v>128</v>
      </c>
      <c r="B18" s="20" t="s">
        <v>39</v>
      </c>
      <c r="C18" s="91" t="n">
        <v>40</v>
      </c>
      <c r="D18" s="91" t="n">
        <v>43</v>
      </c>
      <c r="E18" s="91" t="n">
        <v>50</v>
      </c>
      <c r="F18" s="91" t="n">
        <v>68</v>
      </c>
      <c r="G18" s="91" t="n">
        <v>90</v>
      </c>
      <c r="H18" s="149" t="n">
        <v>110</v>
      </c>
      <c r="I18" s="150" t="n">
        <v>118</v>
      </c>
      <c r="J18" s="150" t="n">
        <v>137</v>
      </c>
      <c r="K18" s="150" t="n">
        <v>150</v>
      </c>
    </row>
    <row r="19" customFormat="false" ht="20.25" hidden="false" customHeight="false" outlineLevel="0" collapsed="false">
      <c r="A19" s="19" t="s">
        <v>130</v>
      </c>
      <c r="B19" s="20" t="s">
        <v>39</v>
      </c>
      <c r="C19" s="91" t="n">
        <v>32</v>
      </c>
      <c r="D19" s="91" t="n">
        <v>35</v>
      </c>
      <c r="E19" s="91" t="n">
        <v>40</v>
      </c>
      <c r="F19" s="91" t="n">
        <v>55</v>
      </c>
      <c r="G19" s="91" t="n">
        <v>73</v>
      </c>
      <c r="H19" s="149" t="n">
        <v>95</v>
      </c>
      <c r="I19" s="150" t="n">
        <v>107</v>
      </c>
      <c r="J19" s="150" t="n">
        <v>117</v>
      </c>
      <c r="K19" s="150" t="n">
        <v>130</v>
      </c>
    </row>
    <row r="20" customFormat="false" ht="20.25" hidden="false" customHeight="false" outlineLevel="0" collapsed="false">
      <c r="A20" s="19" t="s">
        <v>132</v>
      </c>
      <c r="B20" s="20" t="s">
        <v>39</v>
      </c>
      <c r="C20" s="91" t="n">
        <v>32</v>
      </c>
      <c r="D20" s="91" t="n">
        <v>38</v>
      </c>
      <c r="E20" s="91" t="n">
        <v>42</v>
      </c>
      <c r="F20" s="91" t="n">
        <v>58</v>
      </c>
      <c r="G20" s="91" t="n">
        <v>73</v>
      </c>
      <c r="H20" s="149" t="n">
        <v>94</v>
      </c>
      <c r="I20" s="150" t="n">
        <v>102</v>
      </c>
      <c r="J20" s="150" t="n">
        <v>118</v>
      </c>
      <c r="K20" s="150" t="n">
        <v>130</v>
      </c>
    </row>
    <row r="21" customFormat="false" ht="20.25" hidden="false" customHeight="false" outlineLevel="0" collapsed="false">
      <c r="A21" s="19" t="s">
        <v>133</v>
      </c>
      <c r="B21" s="20" t="s">
        <v>39</v>
      </c>
      <c r="C21" s="91" t="n">
        <v>30</v>
      </c>
      <c r="D21" s="91" t="n">
        <v>33</v>
      </c>
      <c r="E21" s="91" t="n">
        <v>40</v>
      </c>
      <c r="F21" s="91" t="n">
        <v>55</v>
      </c>
      <c r="G21" s="91" t="n">
        <v>71</v>
      </c>
      <c r="H21" s="149" t="n">
        <v>90</v>
      </c>
      <c r="I21" s="150" t="n">
        <v>96</v>
      </c>
      <c r="J21" s="150" t="n">
        <v>104</v>
      </c>
      <c r="K21" s="150" t="n">
        <v>118</v>
      </c>
    </row>
    <row r="22" customFormat="false" ht="20.25" hidden="false" customHeight="false" outlineLevel="0" collapsed="false">
      <c r="A22" s="19" t="s">
        <v>135</v>
      </c>
      <c r="B22" s="20" t="s">
        <v>39</v>
      </c>
      <c r="C22" s="91" t="n">
        <v>32</v>
      </c>
      <c r="D22" s="91" t="n">
        <v>41</v>
      </c>
      <c r="E22" s="91" t="n">
        <v>53</v>
      </c>
      <c r="F22" s="91" t="n">
        <v>61</v>
      </c>
      <c r="G22" s="91" t="n">
        <v>85</v>
      </c>
      <c r="H22" s="149" t="n">
        <v>104</v>
      </c>
      <c r="I22" s="150" t="n">
        <v>118</v>
      </c>
      <c r="J22" s="150" t="n">
        <v>138</v>
      </c>
      <c r="K22" s="150" t="n">
        <v>150</v>
      </c>
    </row>
    <row r="23" customFormat="false" ht="20.25" hidden="false" customHeight="false" outlineLevel="0" collapsed="false">
      <c r="A23" s="19" t="s">
        <v>136</v>
      </c>
      <c r="B23" s="20" t="s">
        <v>39</v>
      </c>
      <c r="C23" s="91" t="n">
        <v>30</v>
      </c>
      <c r="D23" s="91" t="n">
        <v>37</v>
      </c>
      <c r="E23" s="91" t="n">
        <v>44</v>
      </c>
      <c r="F23" s="91" t="n">
        <v>57</v>
      </c>
      <c r="G23" s="91" t="n">
        <v>76</v>
      </c>
      <c r="H23" s="149" t="n">
        <v>85</v>
      </c>
      <c r="I23" s="150" t="n">
        <v>97</v>
      </c>
      <c r="J23" s="150" t="n">
        <v>102</v>
      </c>
      <c r="K23" s="150" t="n">
        <v>112</v>
      </c>
    </row>
    <row r="24" customFormat="false" ht="20.25" hidden="false" customHeight="false" outlineLevel="0" collapsed="false">
      <c r="A24" s="19" t="s">
        <v>138</v>
      </c>
      <c r="B24" s="20" t="s">
        <v>39</v>
      </c>
      <c r="C24" s="91" t="n">
        <v>34</v>
      </c>
      <c r="D24" s="91" t="n">
        <v>50</v>
      </c>
      <c r="E24" s="91" t="n">
        <v>59</v>
      </c>
      <c r="F24" s="91" t="n">
        <v>75</v>
      </c>
      <c r="G24" s="91" t="n">
        <v>91</v>
      </c>
      <c r="H24" s="149" t="n">
        <v>113</v>
      </c>
      <c r="I24" s="150" t="n">
        <v>115</v>
      </c>
      <c r="J24" s="150" t="n">
        <v>128</v>
      </c>
      <c r="K24" s="150" t="n">
        <v>140</v>
      </c>
    </row>
    <row r="25" customFormat="false" ht="20.25" hidden="false" customHeight="false" outlineLevel="0" collapsed="false">
      <c r="A25" s="19" t="s">
        <v>139</v>
      </c>
      <c r="B25" s="20" t="s">
        <v>47</v>
      </c>
      <c r="C25" s="91" t="n">
        <v>53</v>
      </c>
      <c r="D25" s="91" t="n">
        <v>60</v>
      </c>
      <c r="E25" s="91" t="n">
        <v>66</v>
      </c>
      <c r="F25" s="91" t="n">
        <v>80</v>
      </c>
      <c r="G25" s="91" t="n">
        <v>102</v>
      </c>
      <c r="H25" s="149" t="n">
        <v>112</v>
      </c>
      <c r="I25" s="150" t="n">
        <v>120</v>
      </c>
      <c r="J25" s="150" t="n">
        <v>130</v>
      </c>
      <c r="K25" s="150" t="n">
        <v>140</v>
      </c>
    </row>
    <row r="26" customFormat="false" ht="60.75" hidden="false" customHeight="false" outlineLevel="0" collapsed="false">
      <c r="A26" s="19" t="s">
        <v>141</v>
      </c>
      <c r="B26" s="20" t="s">
        <v>198</v>
      </c>
      <c r="C26" s="91" t="n">
        <v>36</v>
      </c>
      <c r="D26" s="91" t="n">
        <v>43</v>
      </c>
      <c r="E26" s="91" t="n">
        <v>50</v>
      </c>
      <c r="F26" s="91" t="n">
        <v>65</v>
      </c>
      <c r="G26" s="91" t="n">
        <v>80</v>
      </c>
      <c r="H26" s="149" t="n">
        <v>90</v>
      </c>
      <c r="I26" s="150" t="n">
        <v>100</v>
      </c>
      <c r="J26" s="150" t="n">
        <v>108</v>
      </c>
      <c r="K26" s="150" t="n">
        <v>120</v>
      </c>
    </row>
    <row r="27" customFormat="false" ht="60.75" hidden="false" customHeight="false" outlineLevel="0" collapsed="false">
      <c r="A27" s="19" t="s">
        <v>143</v>
      </c>
      <c r="B27" s="20" t="s">
        <v>198</v>
      </c>
      <c r="C27" s="91" t="n">
        <v>37</v>
      </c>
      <c r="D27" s="91" t="n">
        <v>43</v>
      </c>
      <c r="E27" s="91" t="n">
        <v>52</v>
      </c>
      <c r="F27" s="91" t="n">
        <v>67</v>
      </c>
      <c r="G27" s="91" t="n">
        <v>85</v>
      </c>
      <c r="H27" s="149" t="n">
        <v>98</v>
      </c>
      <c r="I27" s="150" t="n">
        <v>105</v>
      </c>
      <c r="J27" s="150" t="n">
        <v>110</v>
      </c>
      <c r="K27" s="150" t="n">
        <v>126</v>
      </c>
    </row>
    <row r="28" customFormat="false" ht="60.75" hidden="false" customHeight="false" outlineLevel="0" collapsed="false">
      <c r="A28" s="19" t="s">
        <v>144</v>
      </c>
      <c r="B28" s="20" t="s">
        <v>198</v>
      </c>
      <c r="C28" s="91" t="n">
        <v>45</v>
      </c>
      <c r="D28" s="91" t="n">
        <v>55</v>
      </c>
      <c r="E28" s="91" t="n">
        <v>69</v>
      </c>
      <c r="F28" s="91" t="n">
        <v>78</v>
      </c>
      <c r="G28" s="91" t="n">
        <v>100</v>
      </c>
      <c r="H28" s="149" t="n">
        <v>120</v>
      </c>
      <c r="I28" s="150" t="n">
        <v>137</v>
      </c>
      <c r="J28" s="150" t="n">
        <v>155</v>
      </c>
      <c r="K28" s="150" t="n">
        <v>170</v>
      </c>
    </row>
    <row r="29" customFormat="false" ht="60.75" hidden="false" customHeight="false" outlineLevel="0" collapsed="false">
      <c r="A29" s="19" t="s">
        <v>146</v>
      </c>
      <c r="B29" s="72" t="s">
        <v>199</v>
      </c>
      <c r="C29" s="91" t="n">
        <v>47</v>
      </c>
      <c r="D29" s="91" t="n">
        <v>56</v>
      </c>
      <c r="E29" s="91" t="n">
        <v>66</v>
      </c>
      <c r="F29" s="91" t="n">
        <v>75</v>
      </c>
      <c r="G29" s="91" t="n">
        <v>95</v>
      </c>
      <c r="H29" s="149" t="n">
        <v>108</v>
      </c>
      <c r="I29" s="150" t="n">
        <v>118</v>
      </c>
      <c r="J29" s="150" t="n">
        <v>128</v>
      </c>
      <c r="K29" s="150" t="n">
        <v>146</v>
      </c>
    </row>
    <row r="30" customFormat="false" ht="60.75" hidden="false" customHeight="false" outlineLevel="0" collapsed="false">
      <c r="A30" s="19" t="s">
        <v>147</v>
      </c>
      <c r="B30" s="20" t="s">
        <v>198</v>
      </c>
      <c r="C30" s="91" t="n">
        <v>49</v>
      </c>
      <c r="D30" s="91" t="n">
        <v>58</v>
      </c>
      <c r="E30" s="91" t="n">
        <v>60</v>
      </c>
      <c r="F30" s="91" t="n">
        <v>78</v>
      </c>
      <c r="G30" s="91" t="n">
        <v>101</v>
      </c>
      <c r="H30" s="149" t="n">
        <v>110</v>
      </c>
      <c r="I30" s="150" t="n">
        <v>117</v>
      </c>
      <c r="J30" s="150" t="n">
        <v>123</v>
      </c>
      <c r="K30" s="150" t="n">
        <v>135</v>
      </c>
    </row>
    <row r="31" customFormat="false" ht="60.75" hidden="false" customHeight="false" outlineLevel="0" collapsed="false">
      <c r="A31" s="19" t="s">
        <v>148</v>
      </c>
      <c r="B31" s="20" t="s">
        <v>198</v>
      </c>
      <c r="C31" s="91" t="n">
        <v>45</v>
      </c>
      <c r="D31" s="91" t="n">
        <v>55</v>
      </c>
      <c r="E31" s="91" t="n">
        <v>65</v>
      </c>
      <c r="F31" s="91" t="n">
        <v>81</v>
      </c>
      <c r="G31" s="91" t="n">
        <v>101</v>
      </c>
      <c r="H31" s="149" t="n">
        <v>125</v>
      </c>
      <c r="I31" s="150" t="n">
        <v>130</v>
      </c>
      <c r="J31" s="150" t="n">
        <v>140</v>
      </c>
      <c r="K31" s="150" t="n">
        <v>155</v>
      </c>
    </row>
    <row r="32" customFormat="false" ht="60.75" hidden="false" customHeight="false" outlineLevel="0" collapsed="false">
      <c r="A32" s="19" t="s">
        <v>150</v>
      </c>
      <c r="B32" s="20" t="s">
        <v>198</v>
      </c>
      <c r="C32" s="91" t="n">
        <v>45</v>
      </c>
      <c r="D32" s="91" t="n">
        <v>52</v>
      </c>
      <c r="E32" s="91" t="n">
        <v>65</v>
      </c>
      <c r="F32" s="91" t="n">
        <v>77</v>
      </c>
      <c r="G32" s="91" t="n">
        <v>98</v>
      </c>
      <c r="H32" s="149" t="n">
        <v>115</v>
      </c>
      <c r="I32" s="150" t="n">
        <v>125</v>
      </c>
      <c r="J32" s="150" t="n">
        <v>137</v>
      </c>
      <c r="K32" s="150" t="n">
        <v>150</v>
      </c>
    </row>
    <row r="33" customFormat="false" ht="40.5" hidden="false" customHeight="false" outlineLevel="0" collapsed="false">
      <c r="A33" s="19" t="s">
        <v>152</v>
      </c>
      <c r="B33" s="20" t="s">
        <v>200</v>
      </c>
      <c r="C33" s="91" t="n">
        <v>40</v>
      </c>
      <c r="D33" s="91" t="n">
        <v>48</v>
      </c>
      <c r="E33" s="91" t="n">
        <v>60</v>
      </c>
      <c r="F33" s="91" t="n">
        <v>77</v>
      </c>
      <c r="G33" s="91" t="n">
        <v>98</v>
      </c>
      <c r="H33" s="149" t="n">
        <v>112</v>
      </c>
      <c r="I33" s="150" t="n">
        <v>127</v>
      </c>
      <c r="J33" s="150" t="n">
        <v>138</v>
      </c>
      <c r="K33" s="150" t="n">
        <v>160</v>
      </c>
    </row>
    <row r="34" customFormat="false" ht="60.75" hidden="false" customHeight="false" outlineLevel="0" collapsed="false">
      <c r="A34" s="19" t="s">
        <v>153</v>
      </c>
      <c r="B34" s="20" t="s">
        <v>201</v>
      </c>
      <c r="C34" s="91" t="n">
        <v>40</v>
      </c>
      <c r="D34" s="91" t="n">
        <v>47</v>
      </c>
      <c r="E34" s="91" t="n">
        <v>60</v>
      </c>
      <c r="F34" s="91" t="n">
        <v>76</v>
      </c>
      <c r="G34" s="91" t="n">
        <v>99</v>
      </c>
      <c r="H34" s="149" t="n">
        <v>118</v>
      </c>
      <c r="I34" s="150" t="n">
        <v>127</v>
      </c>
      <c r="J34" s="150" t="n">
        <v>137</v>
      </c>
      <c r="K34" s="150" t="n">
        <v>150</v>
      </c>
    </row>
    <row r="35" customFormat="false" ht="60.75" hidden="false" customHeight="false" outlineLevel="0" collapsed="false">
      <c r="A35" s="19" t="s">
        <v>155</v>
      </c>
      <c r="B35" s="20" t="s">
        <v>201</v>
      </c>
      <c r="C35" s="91" t="n">
        <v>42</v>
      </c>
      <c r="D35" s="91" t="n">
        <v>50</v>
      </c>
      <c r="E35" s="91" t="n">
        <v>61</v>
      </c>
      <c r="F35" s="91" t="n">
        <v>80</v>
      </c>
      <c r="G35" s="91" t="n">
        <v>103</v>
      </c>
      <c r="H35" s="149" t="n">
        <v>120</v>
      </c>
      <c r="I35" s="150" t="n">
        <v>131</v>
      </c>
      <c r="J35" s="150" t="n">
        <v>139</v>
      </c>
      <c r="K35" s="150" t="n">
        <v>155</v>
      </c>
    </row>
    <row r="36" customFormat="false" ht="60.75" hidden="false" customHeight="false" outlineLevel="0" collapsed="false">
      <c r="A36" s="19" t="s">
        <v>157</v>
      </c>
      <c r="B36" s="20" t="s">
        <v>201</v>
      </c>
      <c r="C36" s="91" t="n">
        <v>43</v>
      </c>
      <c r="D36" s="91" t="n">
        <v>55</v>
      </c>
      <c r="E36" s="91" t="n">
        <v>62</v>
      </c>
      <c r="F36" s="91" t="n">
        <v>72</v>
      </c>
      <c r="G36" s="91" t="n">
        <v>95</v>
      </c>
      <c r="H36" s="149" t="n">
        <v>110</v>
      </c>
      <c r="I36" s="150" t="n">
        <v>120</v>
      </c>
      <c r="J36" s="150" t="n">
        <v>132</v>
      </c>
      <c r="K36" s="150" t="n">
        <v>143</v>
      </c>
    </row>
    <row r="37" customFormat="false" ht="60.75" hidden="false" customHeight="false" outlineLevel="0" collapsed="false">
      <c r="A37" s="19" t="s">
        <v>159</v>
      </c>
      <c r="B37" s="20" t="s">
        <v>201</v>
      </c>
      <c r="C37" s="91" t="n">
        <v>44</v>
      </c>
      <c r="D37" s="91" t="n">
        <v>55</v>
      </c>
      <c r="E37" s="91" t="n">
        <v>63</v>
      </c>
      <c r="F37" s="91" t="n">
        <v>75</v>
      </c>
      <c r="G37" s="91" t="n">
        <v>94</v>
      </c>
      <c r="H37" s="149" t="n">
        <v>112</v>
      </c>
      <c r="I37" s="150" t="n">
        <v>126</v>
      </c>
      <c r="J37" s="150" t="n">
        <v>140</v>
      </c>
      <c r="K37" s="150" t="n">
        <v>153</v>
      </c>
    </row>
    <row r="38" customFormat="false" ht="40.5" hidden="false" customHeight="false" outlineLevel="0" collapsed="false">
      <c r="A38" s="19" t="s">
        <v>162</v>
      </c>
      <c r="B38" s="20" t="s">
        <v>87</v>
      </c>
      <c r="C38" s="91" t="n">
        <v>46</v>
      </c>
      <c r="D38" s="91" t="n">
        <v>58</v>
      </c>
      <c r="E38" s="91" t="n">
        <v>75</v>
      </c>
      <c r="F38" s="91" t="n">
        <v>93</v>
      </c>
      <c r="G38" s="91" t="n">
        <v>110</v>
      </c>
      <c r="H38" s="149" t="n">
        <v>118</v>
      </c>
      <c r="I38" s="150" t="n">
        <v>125</v>
      </c>
      <c r="J38" s="150" t="n">
        <v>130</v>
      </c>
      <c r="K38" s="150" t="n">
        <v>135</v>
      </c>
    </row>
    <row r="39" customFormat="false" ht="40.5" hidden="false" customHeight="false" outlineLevel="0" collapsed="false">
      <c r="A39" s="19" t="s">
        <v>202</v>
      </c>
      <c r="B39" s="20" t="s">
        <v>87</v>
      </c>
      <c r="C39" s="91" t="n">
        <v>45</v>
      </c>
      <c r="D39" s="91" t="n">
        <v>58</v>
      </c>
      <c r="E39" s="91" t="n">
        <v>67</v>
      </c>
      <c r="F39" s="91" t="n">
        <v>84</v>
      </c>
      <c r="G39" s="91" t="n">
        <v>98</v>
      </c>
      <c r="H39" s="149" t="n">
        <v>112</v>
      </c>
      <c r="I39" s="150" t="n">
        <v>118</v>
      </c>
      <c r="J39" s="150" t="n">
        <v>118</v>
      </c>
      <c r="K39" s="150" t="n">
        <v>120</v>
      </c>
    </row>
    <row r="40" customFormat="false" ht="15" hidden="false" customHeight="false" outlineLevel="0" collapsed="false">
      <c r="A40" s="151"/>
      <c r="B40" s="36"/>
    </row>
    <row r="44" customFormat="false" ht="47.25" hidden="false" customHeight="false" outlineLevel="0" collapsed="false">
      <c r="B44" s="110" t="s">
        <v>268</v>
      </c>
      <c r="C44" s="103" t="n">
        <f aca="false">AVERAGE(C4:C39)</f>
        <v>37.3055555555556</v>
      </c>
    </row>
    <row r="45" customFormat="false" ht="47.25" hidden="false" customHeight="false" outlineLevel="0" collapsed="false">
      <c r="B45" s="110" t="s">
        <v>269</v>
      </c>
      <c r="D45" s="103" t="n">
        <f aca="false">AVERAGE(D4:D39)</f>
        <v>44.6666666666667</v>
      </c>
    </row>
    <row r="46" customFormat="false" ht="47.25" hidden="false" customHeight="false" outlineLevel="0" collapsed="false">
      <c r="B46" s="152" t="s">
        <v>270</v>
      </c>
      <c r="D46" s="103"/>
      <c r="E46" s="153" t="n">
        <f aca="false">AVERAGE(E4:E39)</f>
        <v>53.0555555555556</v>
      </c>
    </row>
    <row r="47" customFormat="false" ht="47.25" hidden="false" customHeight="false" outlineLevel="0" collapsed="false">
      <c r="B47" s="110" t="s">
        <v>271</v>
      </c>
      <c r="D47" s="103"/>
      <c r="E47" s="103"/>
      <c r="F47" s="103" t="n">
        <f aca="false">AVERAGE(F4:F39)</f>
        <v>66.2777777777778</v>
      </c>
    </row>
    <row r="48" customFormat="false" ht="47.25" hidden="false" customHeight="false" outlineLevel="0" collapsed="false">
      <c r="B48" s="110" t="s">
        <v>272</v>
      </c>
      <c r="D48" s="103"/>
      <c r="G48" s="103" t="n">
        <f aca="false">AVERAGE(G4:G39)</f>
        <v>85.3888888888889</v>
      </c>
    </row>
    <row r="49" customFormat="false" ht="47.25" hidden="false" customHeight="false" outlineLevel="0" collapsed="false">
      <c r="B49" s="110" t="s">
        <v>273</v>
      </c>
      <c r="D49" s="103"/>
      <c r="H49" s="103" t="n">
        <f aca="false">AVERAGE(H4:H39)</f>
        <v>100.138888888889</v>
      </c>
    </row>
    <row r="50" customFormat="false" ht="47.25" hidden="false" customHeight="false" outlineLevel="0" collapsed="false">
      <c r="B50" s="110" t="s">
        <v>274</v>
      </c>
      <c r="D50" s="103"/>
      <c r="I50" s="103" t="n">
        <f aca="false">AVERAGE(I4:I39)</f>
        <v>108.805555555556</v>
      </c>
    </row>
    <row r="51" customFormat="false" ht="47.25" hidden="false" customHeight="false" outlineLevel="0" collapsed="false">
      <c r="B51" s="110" t="s">
        <v>275</v>
      </c>
      <c r="D51" s="103"/>
      <c r="J51" s="103" t="n">
        <f aca="false">AVERAGE(J4:J39)</f>
        <v>118.5</v>
      </c>
    </row>
    <row r="52" customFormat="false" ht="47.25" hidden="false" customHeight="false" outlineLevel="0" collapsed="false">
      <c r="B52" s="110" t="s">
        <v>276</v>
      </c>
      <c r="D52" s="103"/>
      <c r="K52" s="103" t="n">
        <f aca="false">AVERAGE(K4:K39)</f>
        <v>129.694444444444</v>
      </c>
    </row>
    <row r="53" customFormat="false" ht="15.75" hidden="false" customHeight="false" outlineLevel="0" collapsed="false">
      <c r="B53" s="110"/>
      <c r="D53" s="103"/>
    </row>
    <row r="54" customFormat="false" ht="15.75" hidden="false" customHeight="false" outlineLevel="0" collapsed="false">
      <c r="B54" s="110"/>
      <c r="D54" s="103"/>
    </row>
    <row r="55" customFormat="false" ht="15.75" hidden="false" customHeight="false" outlineLevel="0" collapsed="false">
      <c r="B55" s="110"/>
      <c r="D55" s="103"/>
    </row>
    <row r="56" customFormat="false" ht="40.5" hidden="false" customHeight="false" outlineLevel="0" collapsed="false">
      <c r="B56" s="154" t="s">
        <v>254</v>
      </c>
      <c r="D56" s="155" t="n">
        <f aca="false">(D45-C44)/C44</f>
        <v>0.197319434102755</v>
      </c>
    </row>
    <row r="57" customFormat="false" ht="40.5" hidden="false" customHeight="false" outlineLevel="0" collapsed="false">
      <c r="B57" s="154" t="s">
        <v>254</v>
      </c>
      <c r="D57" s="156" t="n">
        <f aca="false">D45-C44</f>
        <v>7.36111111111111</v>
      </c>
    </row>
    <row r="58" customFormat="false" ht="40.5" hidden="false" customHeight="false" outlineLevel="0" collapsed="false">
      <c r="B58" s="154" t="s">
        <v>255</v>
      </c>
      <c r="D58" s="156" t="n">
        <f aca="false">D57/7</f>
        <v>1.0515873015873</v>
      </c>
    </row>
    <row r="59" customFormat="false" ht="15.75" hidden="false" customHeight="false" outlineLevel="0" collapsed="false">
      <c r="B59" s="110"/>
      <c r="D59" s="103"/>
    </row>
    <row r="60" customFormat="false" ht="15.75" hidden="false" customHeight="false" outlineLevel="0" collapsed="false">
      <c r="B60" s="110"/>
      <c r="D60" s="103"/>
    </row>
    <row r="61" customFormat="false" ht="15.75" hidden="false" customHeight="false" outlineLevel="0" collapsed="false">
      <c r="B61" s="110"/>
      <c r="D61" s="103"/>
    </row>
    <row r="63" customFormat="false" ht="40.5" hidden="false" customHeight="false" outlineLevel="0" collapsed="false">
      <c r="B63" s="157" t="s">
        <v>256</v>
      </c>
      <c r="D63" s="103"/>
      <c r="E63" s="158" t="n">
        <f aca="false">(E46-D45)/D45</f>
        <v>0.187810945273632</v>
      </c>
    </row>
    <row r="64" customFormat="false" ht="40.5" hidden="false" customHeight="false" outlineLevel="0" collapsed="false">
      <c r="B64" s="157" t="s">
        <v>256</v>
      </c>
      <c r="D64" s="103"/>
      <c r="E64" s="153" t="n">
        <f aca="false">E46-D45</f>
        <v>8.38888888888889</v>
      </c>
    </row>
    <row r="65" customFormat="false" ht="40.5" hidden="false" customHeight="false" outlineLevel="0" collapsed="false">
      <c r="B65" s="157" t="s">
        <v>257</v>
      </c>
      <c r="D65" s="103"/>
      <c r="E65" s="153" t="n">
        <f aca="false">E64/7</f>
        <v>1.1984126984127</v>
      </c>
    </row>
    <row r="66" customFormat="false" ht="15.75" hidden="false" customHeight="false" outlineLevel="0" collapsed="false">
      <c r="B66" s="110"/>
      <c r="D66" s="103"/>
      <c r="E66" s="103"/>
    </row>
    <row r="67" customFormat="false" ht="15.75" hidden="false" customHeight="false" outlineLevel="0" collapsed="false">
      <c r="B67" s="110"/>
      <c r="D67" s="103"/>
      <c r="E67" s="103"/>
    </row>
    <row r="68" customFormat="false" ht="15.75" hidden="false" customHeight="false" outlineLevel="0" collapsed="false">
      <c r="B68" s="110"/>
      <c r="D68" s="103"/>
      <c r="E68" s="103"/>
    </row>
    <row r="69" customFormat="false" ht="40.5" hidden="false" customHeight="false" outlineLevel="0" collapsed="false">
      <c r="B69" s="159" t="s">
        <v>258</v>
      </c>
      <c r="D69" s="103"/>
      <c r="E69" s="103"/>
      <c r="F69" s="160" t="n">
        <f aca="false">(F47-E46)/E46</f>
        <v>0.249214659685864</v>
      </c>
    </row>
    <row r="70" customFormat="false" ht="40.5" hidden="false" customHeight="false" outlineLevel="0" collapsed="false">
      <c r="B70" s="159" t="s">
        <v>258</v>
      </c>
      <c r="D70" s="103"/>
      <c r="E70" s="103"/>
      <c r="F70" s="161" t="n">
        <f aca="false">F47-E46</f>
        <v>13.2222222222222</v>
      </c>
    </row>
    <row r="71" customFormat="false" ht="40.5" hidden="false" customHeight="false" outlineLevel="0" collapsed="false">
      <c r="B71" s="159" t="s">
        <v>259</v>
      </c>
      <c r="D71" s="103"/>
      <c r="E71" s="103"/>
      <c r="F71" s="161" t="n">
        <f aca="false">F70/7</f>
        <v>1.88888888888889</v>
      </c>
    </row>
    <row r="72" customFormat="false" ht="15.75" hidden="false" customHeight="false" outlineLevel="0" collapsed="false">
      <c r="B72" s="110"/>
      <c r="D72" s="103"/>
      <c r="E72" s="103"/>
      <c r="F72" s="103"/>
    </row>
    <row r="73" customFormat="false" ht="15" hidden="false" customHeight="false" outlineLevel="0" collapsed="false">
      <c r="D73" s="103"/>
      <c r="E73" s="103"/>
      <c r="F73" s="103"/>
    </row>
    <row r="74" customFormat="false" ht="40.5" hidden="false" customHeight="false" outlineLevel="0" collapsed="false">
      <c r="B74" s="162" t="s">
        <v>260</v>
      </c>
      <c r="G74" s="163" t="n">
        <f aca="false">(G48-F47)/F47</f>
        <v>0.288348700754401</v>
      </c>
    </row>
    <row r="75" customFormat="false" ht="40.5" hidden="false" customHeight="false" outlineLevel="0" collapsed="false">
      <c r="B75" s="162" t="s">
        <v>260</v>
      </c>
      <c r="G75" s="164" t="n">
        <f aca="false">G48-F47</f>
        <v>19.1111111111111</v>
      </c>
    </row>
    <row r="76" customFormat="false" ht="40.5" hidden="false" customHeight="false" outlineLevel="0" collapsed="false">
      <c r="B76" s="162" t="s">
        <v>261</v>
      </c>
      <c r="G76" s="164" t="n">
        <f aca="false">G75/7</f>
        <v>2.73015873015873</v>
      </c>
    </row>
    <row r="77" customFormat="false" ht="15.75" hidden="false" customHeight="false" outlineLevel="0" collapsed="false">
      <c r="B77" s="110"/>
      <c r="D77" s="103"/>
      <c r="E77" s="103"/>
      <c r="F77" s="103"/>
    </row>
    <row r="79" customFormat="false" ht="40.5" hidden="false" customHeight="false" outlineLevel="0" collapsed="false">
      <c r="B79" s="165" t="s">
        <v>262</v>
      </c>
      <c r="H79" s="166" t="n">
        <f aca="false">(H49-G48)/G48</f>
        <v>0.17273910214704</v>
      </c>
    </row>
    <row r="80" customFormat="false" ht="40.5" hidden="false" customHeight="false" outlineLevel="0" collapsed="false">
      <c r="B80" s="165" t="s">
        <v>262</v>
      </c>
      <c r="H80" s="167" t="n">
        <f aca="false">H49-G48</f>
        <v>14.75</v>
      </c>
    </row>
    <row r="81" customFormat="false" ht="40.5" hidden="false" customHeight="false" outlineLevel="0" collapsed="false">
      <c r="B81" s="165" t="s">
        <v>262</v>
      </c>
      <c r="H81" s="167" t="n">
        <f aca="false">H80/7</f>
        <v>2.10714285714286</v>
      </c>
    </row>
    <row r="84" customFormat="false" ht="40.5" hidden="false" customHeight="false" outlineLevel="0" collapsed="false">
      <c r="B84" s="168" t="s">
        <v>263</v>
      </c>
      <c r="I84" s="169" t="n">
        <f aca="false">(I50-H49)/H49</f>
        <v>0.0865464632454924</v>
      </c>
    </row>
    <row r="85" customFormat="false" ht="40.5" hidden="false" customHeight="false" outlineLevel="0" collapsed="false">
      <c r="B85" s="168" t="s">
        <v>263</v>
      </c>
      <c r="I85" s="170" t="n">
        <f aca="false">I50-H49</f>
        <v>8.66666666666667</v>
      </c>
    </row>
    <row r="86" customFormat="false" ht="40.5" hidden="false" customHeight="false" outlineLevel="0" collapsed="false">
      <c r="B86" s="168" t="s">
        <v>263</v>
      </c>
      <c r="I86" s="170" t="n">
        <f aca="false">I85/7</f>
        <v>1.23809523809524</v>
      </c>
    </row>
    <row r="89" customFormat="false" ht="40.5" hidden="false" customHeight="false" outlineLevel="0" collapsed="false">
      <c r="B89" s="171" t="s">
        <v>264</v>
      </c>
      <c r="J89" s="172" t="n">
        <f aca="false">(J51-I50)/I50</f>
        <v>0.089098800102119</v>
      </c>
    </row>
    <row r="90" customFormat="false" ht="40.5" hidden="false" customHeight="false" outlineLevel="0" collapsed="false">
      <c r="B90" s="171" t="s">
        <v>264</v>
      </c>
      <c r="J90" s="173" t="n">
        <f aca="false">J51-I50</f>
        <v>9.69444444444444</v>
      </c>
    </row>
    <row r="91" customFormat="false" ht="40.5" hidden="false" customHeight="false" outlineLevel="0" collapsed="false">
      <c r="B91" s="171" t="s">
        <v>264</v>
      </c>
      <c r="J91" s="173" t="n">
        <f aca="false">J90/7</f>
        <v>1.38492063492063</v>
      </c>
    </row>
    <row r="94" customFormat="false" ht="40.5" hidden="false" customHeight="false" outlineLevel="0" collapsed="false">
      <c r="B94" s="174" t="s">
        <v>265</v>
      </c>
      <c r="K94" s="175" t="n">
        <f aca="false">(K52-J51)/J51</f>
        <v>0.0944678856071262</v>
      </c>
    </row>
    <row r="95" customFormat="false" ht="40.5" hidden="false" customHeight="false" outlineLevel="0" collapsed="false">
      <c r="B95" s="174" t="s">
        <v>265</v>
      </c>
      <c r="K95" s="176" t="n">
        <f aca="false">K52-J51</f>
        <v>11.1944444444445</v>
      </c>
    </row>
    <row r="96" customFormat="false" ht="40.5" hidden="false" customHeight="false" outlineLevel="0" collapsed="false">
      <c r="B96" s="174" t="s">
        <v>265</v>
      </c>
      <c r="K96" s="176" t="n">
        <f aca="false">K95/7</f>
        <v>1.59920634920635</v>
      </c>
    </row>
  </sheetData>
  <printOptions headings="false" gridLines="false" gridLinesSet="true" horizontalCentered="false" verticalCentered="false"/>
  <pageMargins left="0.118055555555556" right="0.118055555555556" top="0.748611111111111" bottom="0.748611111111111" header="0.315277777777778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&amp;CHAUTEUR TOMATES 2020 RANG N° 2</oddHeader>
    <oddFooter>&amp;CHAUTEUR TOMATES 2020 RANG N°2&amp;R&amp;P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9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A1" activeCellId="0" sqref="A1"/>
    </sheetView>
  </sheetViews>
  <sheetFormatPr defaultColWidth="10.7421875" defaultRowHeight="15" zeroHeight="false" outlineLevelRow="0" outlineLevelCol="0"/>
  <cols>
    <col collapsed="false" customWidth="true" hidden="false" outlineLevel="0" max="1" min="1" style="146" width="8.71"/>
    <col collapsed="false" customWidth="true" hidden="false" outlineLevel="0" max="2" min="2" style="0" width="29.42"/>
    <col collapsed="false" customWidth="true" hidden="false" outlineLevel="0" max="3" min="3" style="82" width="12.86"/>
  </cols>
  <sheetData>
    <row r="1" customFormat="false" ht="37.5" hidden="false" customHeight="false" outlineLevel="0" collapsed="false">
      <c r="A1" s="83" t="s">
        <v>102</v>
      </c>
      <c r="B1" s="10" t="s">
        <v>277</v>
      </c>
      <c r="C1" s="84" t="s">
        <v>225</v>
      </c>
      <c r="D1" s="84" t="s">
        <v>226</v>
      </c>
      <c r="E1" s="84" t="s">
        <v>227</v>
      </c>
      <c r="F1" s="84" t="s">
        <v>228</v>
      </c>
      <c r="G1" s="84" t="s">
        <v>229</v>
      </c>
      <c r="H1" s="84" t="s">
        <v>230</v>
      </c>
      <c r="I1" s="84" t="s">
        <v>231</v>
      </c>
      <c r="J1" s="84" t="s">
        <v>232</v>
      </c>
      <c r="K1" s="84" t="s">
        <v>233</v>
      </c>
    </row>
    <row r="2" customFormat="false" ht="15" hidden="false" customHeight="false" outlineLevel="0" collapsed="false">
      <c r="A2" s="19"/>
      <c r="B2" s="24"/>
      <c r="C2" s="147" t="s">
        <v>234</v>
      </c>
      <c r="D2" s="147" t="s">
        <v>235</v>
      </c>
      <c r="E2" s="147" t="s">
        <v>236</v>
      </c>
      <c r="F2" s="147" t="s">
        <v>237</v>
      </c>
      <c r="G2" s="147" t="s">
        <v>238</v>
      </c>
      <c r="H2" s="147" t="s">
        <v>239</v>
      </c>
      <c r="I2" s="147" t="s">
        <v>240</v>
      </c>
      <c r="J2" s="147" t="s">
        <v>241</v>
      </c>
      <c r="K2" s="147" t="s">
        <v>242</v>
      </c>
    </row>
    <row r="3" customFormat="false" ht="15" hidden="false" customHeight="false" outlineLevel="0" collapsed="false">
      <c r="A3" s="19"/>
      <c r="B3" s="24"/>
      <c r="C3" s="147"/>
      <c r="D3" s="147"/>
      <c r="E3" s="147"/>
      <c r="F3" s="147"/>
      <c r="G3" s="147"/>
    </row>
    <row r="4" customFormat="false" ht="40.5" hidden="false" customHeight="false" outlineLevel="0" collapsed="false">
      <c r="A4" s="19" t="s">
        <v>104</v>
      </c>
      <c r="B4" s="20" t="s">
        <v>73</v>
      </c>
      <c r="C4" s="91" t="n">
        <v>25</v>
      </c>
      <c r="D4" s="91" t="n">
        <v>30</v>
      </c>
      <c r="E4" s="91" t="n">
        <v>38</v>
      </c>
      <c r="F4" s="91" t="n">
        <v>50</v>
      </c>
      <c r="G4" s="91" t="n">
        <v>62</v>
      </c>
      <c r="H4" s="148" t="n">
        <v>79</v>
      </c>
      <c r="I4" s="148" t="n">
        <v>85</v>
      </c>
      <c r="J4" s="148" t="n">
        <v>94</v>
      </c>
      <c r="K4" s="148" t="n">
        <v>103</v>
      </c>
    </row>
    <row r="5" customFormat="false" ht="20.25" hidden="false" customHeight="false" outlineLevel="0" collapsed="false">
      <c r="A5" s="19" t="s">
        <v>107</v>
      </c>
      <c r="B5" s="20" t="s">
        <v>37</v>
      </c>
      <c r="C5" s="91" t="n">
        <v>30</v>
      </c>
      <c r="D5" s="91" t="n">
        <v>37</v>
      </c>
      <c r="E5" s="91" t="n">
        <v>45</v>
      </c>
      <c r="F5" s="91" t="n">
        <v>63</v>
      </c>
      <c r="G5" s="91" t="n">
        <v>85</v>
      </c>
      <c r="H5" s="148" t="n">
        <v>103</v>
      </c>
      <c r="I5" s="148" t="n">
        <v>118</v>
      </c>
      <c r="J5" s="148" t="n">
        <v>130</v>
      </c>
      <c r="K5" s="148" t="n">
        <v>142</v>
      </c>
    </row>
    <row r="6" customFormat="false" ht="20.25" hidden="false" customHeight="false" outlineLevel="0" collapsed="false">
      <c r="A6" s="19" t="s">
        <v>109</v>
      </c>
      <c r="B6" s="20" t="s">
        <v>56</v>
      </c>
      <c r="C6" s="91" t="n">
        <v>28</v>
      </c>
      <c r="D6" s="91" t="n">
        <v>35</v>
      </c>
      <c r="E6" s="91" t="n">
        <v>45</v>
      </c>
      <c r="F6" s="91" t="n">
        <v>60</v>
      </c>
      <c r="G6" s="91" t="n">
        <v>83</v>
      </c>
      <c r="H6" s="148" t="n">
        <v>102</v>
      </c>
      <c r="I6" s="148" t="n">
        <v>110</v>
      </c>
      <c r="J6" s="148" t="n">
        <v>129</v>
      </c>
      <c r="K6" s="148" t="n">
        <v>135</v>
      </c>
    </row>
    <row r="7" customFormat="false" ht="20.25" hidden="false" customHeight="false" outlineLevel="0" collapsed="false">
      <c r="A7" s="19" t="s">
        <v>110</v>
      </c>
      <c r="B7" s="20" t="s">
        <v>56</v>
      </c>
      <c r="C7" s="91" t="n">
        <v>30</v>
      </c>
      <c r="D7" s="91" t="n">
        <v>35</v>
      </c>
      <c r="E7" s="91" t="n">
        <v>45</v>
      </c>
      <c r="F7" s="91" t="n">
        <v>57</v>
      </c>
      <c r="G7" s="91" t="n">
        <v>78</v>
      </c>
      <c r="H7" s="149" t="n">
        <v>98</v>
      </c>
      <c r="I7" s="148" t="n">
        <v>100</v>
      </c>
      <c r="J7" s="150" t="n">
        <v>115</v>
      </c>
      <c r="K7" s="150" t="n">
        <v>130</v>
      </c>
    </row>
    <row r="8" customFormat="false" ht="20.25" hidden="false" customHeight="false" outlineLevel="0" collapsed="false">
      <c r="A8" s="19" t="s">
        <v>113</v>
      </c>
      <c r="B8" s="20" t="s">
        <v>30</v>
      </c>
      <c r="C8" s="91" t="n">
        <v>35</v>
      </c>
      <c r="D8" s="91" t="n">
        <v>37</v>
      </c>
      <c r="E8" s="91" t="n">
        <v>47</v>
      </c>
      <c r="F8" s="91" t="n">
        <v>53</v>
      </c>
      <c r="G8" s="91" t="n">
        <v>67</v>
      </c>
      <c r="H8" s="149" t="n">
        <v>90</v>
      </c>
      <c r="I8" s="150" t="n">
        <v>102</v>
      </c>
      <c r="J8" s="150" t="n">
        <v>107</v>
      </c>
      <c r="K8" s="150" t="n">
        <v>130</v>
      </c>
    </row>
    <row r="9" customFormat="false" ht="20.25" hidden="false" customHeight="false" outlineLevel="0" collapsed="false">
      <c r="A9" s="19" t="s">
        <v>114</v>
      </c>
      <c r="B9" s="20" t="s">
        <v>30</v>
      </c>
      <c r="C9" s="91" t="n">
        <v>35</v>
      </c>
      <c r="D9" s="91" t="n">
        <v>37</v>
      </c>
      <c r="E9" s="91" t="n">
        <v>47</v>
      </c>
      <c r="F9" s="91" t="n">
        <v>53</v>
      </c>
      <c r="G9" s="91" t="n">
        <v>67</v>
      </c>
      <c r="H9" s="149" t="n">
        <v>90</v>
      </c>
      <c r="I9" s="150" t="n">
        <v>112</v>
      </c>
      <c r="J9" s="150" t="n">
        <v>112</v>
      </c>
      <c r="K9" s="150" t="n">
        <v>138</v>
      </c>
    </row>
    <row r="10" customFormat="false" ht="40.5" hidden="false" customHeight="false" outlineLevel="0" collapsed="false">
      <c r="A10" s="19" t="s">
        <v>116</v>
      </c>
      <c r="B10" s="20" t="s">
        <v>45</v>
      </c>
      <c r="C10" s="91" t="n">
        <v>37</v>
      </c>
      <c r="D10" s="91" t="n">
        <v>40</v>
      </c>
      <c r="E10" s="91" t="n">
        <v>54</v>
      </c>
      <c r="F10" s="91" t="n">
        <v>72</v>
      </c>
      <c r="G10" s="91" t="n">
        <v>92</v>
      </c>
      <c r="H10" s="149" t="n">
        <v>106</v>
      </c>
      <c r="I10" s="150" t="n">
        <v>117</v>
      </c>
      <c r="J10" s="150" t="n">
        <v>122</v>
      </c>
      <c r="K10" s="150" t="n">
        <v>130</v>
      </c>
    </row>
    <row r="11" customFormat="false" ht="40.5" hidden="false" customHeight="false" outlineLevel="0" collapsed="false">
      <c r="A11" s="19" t="s">
        <v>117</v>
      </c>
      <c r="B11" s="20" t="s">
        <v>45</v>
      </c>
      <c r="C11" s="91" t="n">
        <v>37</v>
      </c>
      <c r="D11" s="91" t="n">
        <v>40</v>
      </c>
      <c r="E11" s="91" t="n">
        <v>50</v>
      </c>
      <c r="F11" s="91" t="n">
        <v>65</v>
      </c>
      <c r="G11" s="91" t="n">
        <v>82</v>
      </c>
      <c r="H11" s="149" t="n">
        <v>101</v>
      </c>
      <c r="I11" s="150" t="n">
        <v>117</v>
      </c>
      <c r="J11" s="150" t="n">
        <v>123</v>
      </c>
      <c r="K11" s="150" t="n">
        <v>130</v>
      </c>
    </row>
    <row r="12" customFormat="false" ht="40.5" hidden="false" customHeight="false" outlineLevel="0" collapsed="false">
      <c r="A12" s="19" t="s">
        <v>119</v>
      </c>
      <c r="B12" s="20" t="s">
        <v>53</v>
      </c>
      <c r="C12" s="91" t="n">
        <v>25</v>
      </c>
      <c r="D12" s="91" t="n">
        <v>31</v>
      </c>
      <c r="E12" s="91" t="n">
        <v>40</v>
      </c>
      <c r="F12" s="91" t="n">
        <v>54</v>
      </c>
      <c r="G12" s="91" t="n">
        <v>66</v>
      </c>
      <c r="H12" s="149" t="n">
        <v>92</v>
      </c>
      <c r="I12" s="150" t="n">
        <v>95</v>
      </c>
      <c r="J12" s="150" t="n">
        <v>115</v>
      </c>
      <c r="K12" s="150" t="n">
        <v>146</v>
      </c>
    </row>
    <row r="13" customFormat="false" ht="40.5" hidden="false" customHeight="false" outlineLevel="0" collapsed="false">
      <c r="A13" s="19" t="s">
        <v>120</v>
      </c>
      <c r="B13" s="20" t="s">
        <v>53</v>
      </c>
      <c r="C13" s="91" t="n">
        <v>25</v>
      </c>
      <c r="D13" s="91" t="n">
        <v>28</v>
      </c>
      <c r="E13" s="91" t="n">
        <v>40</v>
      </c>
      <c r="F13" s="91" t="n">
        <v>54</v>
      </c>
      <c r="G13" s="91" t="n">
        <v>77</v>
      </c>
      <c r="H13" s="149" t="n">
        <v>83</v>
      </c>
      <c r="I13" s="150" t="n">
        <v>95</v>
      </c>
      <c r="J13" s="150" t="n">
        <v>106</v>
      </c>
      <c r="K13" s="150" t="n">
        <v>120</v>
      </c>
    </row>
    <row r="14" customFormat="false" ht="40.5" hidden="false" customHeight="false" outlineLevel="0" collapsed="false">
      <c r="A14" s="19" t="s">
        <v>122</v>
      </c>
      <c r="B14" s="20" t="s">
        <v>53</v>
      </c>
      <c r="C14" s="91" t="n">
        <v>25</v>
      </c>
      <c r="D14" s="91" t="n">
        <v>28</v>
      </c>
      <c r="E14" s="91" t="n">
        <v>40</v>
      </c>
      <c r="F14" s="91" t="n">
        <v>57</v>
      </c>
      <c r="G14" s="91" t="n">
        <v>72</v>
      </c>
      <c r="H14" s="149" t="n">
        <v>84</v>
      </c>
      <c r="I14" s="150" t="n">
        <v>95</v>
      </c>
      <c r="J14" s="150" t="n">
        <v>102</v>
      </c>
      <c r="K14" s="150" t="n">
        <v>120</v>
      </c>
    </row>
    <row r="15" customFormat="false" ht="20.25" hidden="false" customHeight="false" outlineLevel="0" collapsed="false">
      <c r="A15" s="19" t="s">
        <v>123</v>
      </c>
      <c r="B15" s="20" t="s">
        <v>37</v>
      </c>
      <c r="C15" s="91" t="n">
        <v>24</v>
      </c>
      <c r="D15" s="91" t="n">
        <v>28</v>
      </c>
      <c r="E15" s="91" t="n">
        <v>38</v>
      </c>
      <c r="F15" s="91" t="n">
        <v>57</v>
      </c>
      <c r="G15" s="91" t="n">
        <v>70</v>
      </c>
      <c r="H15" s="149" t="n">
        <v>88</v>
      </c>
      <c r="I15" s="150" t="n">
        <v>103</v>
      </c>
      <c r="J15" s="150" t="n">
        <v>110</v>
      </c>
      <c r="K15" s="150" t="n">
        <v>125</v>
      </c>
    </row>
    <row r="16" customFormat="false" ht="40.5" hidden="false" customHeight="false" outlineLevel="0" collapsed="false">
      <c r="A16" s="19" t="s">
        <v>125</v>
      </c>
      <c r="B16" s="20" t="s">
        <v>73</v>
      </c>
      <c r="C16" s="91" t="n">
        <v>22</v>
      </c>
      <c r="D16" s="91" t="n">
        <v>26</v>
      </c>
      <c r="E16" s="91" t="n">
        <v>34</v>
      </c>
      <c r="F16" s="91" t="n">
        <v>45</v>
      </c>
      <c r="G16" s="91" t="n">
        <v>60</v>
      </c>
      <c r="H16" s="149" t="n">
        <v>70</v>
      </c>
      <c r="I16" s="150" t="n">
        <v>77</v>
      </c>
      <c r="J16" s="150" t="n">
        <v>85</v>
      </c>
      <c r="K16" s="150" t="n">
        <v>90</v>
      </c>
    </row>
    <row r="17" customFormat="false" ht="40.5" hidden="false" customHeight="false" outlineLevel="0" collapsed="false">
      <c r="A17" s="19" t="s">
        <v>126</v>
      </c>
      <c r="B17" s="20" t="s">
        <v>73</v>
      </c>
      <c r="C17" s="91" t="n">
        <v>21</v>
      </c>
      <c r="D17" s="91" t="n">
        <v>25</v>
      </c>
      <c r="E17" s="91" t="n">
        <v>35</v>
      </c>
      <c r="F17" s="91" t="n">
        <v>46</v>
      </c>
      <c r="G17" s="91" t="n">
        <v>60</v>
      </c>
      <c r="H17" s="149" t="n">
        <v>70</v>
      </c>
      <c r="I17" s="150" t="n">
        <v>77</v>
      </c>
      <c r="J17" s="150" t="n">
        <v>81</v>
      </c>
      <c r="K17" s="150" t="n">
        <v>93</v>
      </c>
    </row>
    <row r="18" customFormat="false" ht="40.5" hidden="false" customHeight="false" outlineLevel="0" collapsed="false">
      <c r="A18" s="19" t="s">
        <v>128</v>
      </c>
      <c r="B18" s="20" t="s">
        <v>77</v>
      </c>
      <c r="C18" s="91" t="n">
        <v>28</v>
      </c>
      <c r="D18" s="91" t="n">
        <v>34</v>
      </c>
      <c r="E18" s="91" t="n">
        <v>45</v>
      </c>
      <c r="F18" s="91" t="n">
        <v>63</v>
      </c>
      <c r="G18" s="91" t="n">
        <v>80</v>
      </c>
      <c r="H18" s="149" t="n">
        <v>92</v>
      </c>
      <c r="I18" s="150" t="n">
        <v>103</v>
      </c>
      <c r="J18" s="150" t="n">
        <v>107</v>
      </c>
      <c r="K18" s="150" t="n">
        <v>120</v>
      </c>
    </row>
    <row r="19" customFormat="false" ht="40.5" hidden="false" customHeight="false" outlineLevel="0" collapsed="false">
      <c r="A19" s="19" t="s">
        <v>130</v>
      </c>
      <c r="B19" s="20" t="s">
        <v>77</v>
      </c>
      <c r="C19" s="91" t="n">
        <v>24</v>
      </c>
      <c r="D19" s="91" t="n">
        <v>29</v>
      </c>
      <c r="E19" s="91" t="n">
        <v>41</v>
      </c>
      <c r="F19" s="91" t="n">
        <v>58</v>
      </c>
      <c r="G19" s="91" t="n">
        <v>76</v>
      </c>
      <c r="H19" s="149" t="n">
        <v>92</v>
      </c>
      <c r="I19" s="150" t="n">
        <v>105</v>
      </c>
      <c r="J19" s="150" t="n">
        <v>122</v>
      </c>
      <c r="K19" s="150" t="n">
        <v>138</v>
      </c>
    </row>
    <row r="20" customFormat="false" ht="40.5" hidden="false" customHeight="false" outlineLevel="0" collapsed="false">
      <c r="A20" s="19" t="s">
        <v>132</v>
      </c>
      <c r="B20" s="20" t="s">
        <v>77</v>
      </c>
      <c r="C20" s="91" t="n">
        <v>28</v>
      </c>
      <c r="D20" s="91" t="n">
        <v>30</v>
      </c>
      <c r="E20" s="91" t="n">
        <v>40</v>
      </c>
      <c r="F20" s="91" t="n">
        <v>58</v>
      </c>
      <c r="G20" s="91" t="n">
        <v>76</v>
      </c>
      <c r="H20" s="149" t="n">
        <v>95</v>
      </c>
      <c r="I20" s="150" t="n">
        <v>110</v>
      </c>
      <c r="J20" s="150" t="n">
        <v>116</v>
      </c>
      <c r="K20" s="150" t="n">
        <v>135</v>
      </c>
    </row>
    <row r="21" customFormat="false" ht="40.5" hidden="false" customHeight="false" outlineLevel="0" collapsed="false">
      <c r="A21" s="19" t="s">
        <v>133</v>
      </c>
      <c r="B21" s="20" t="s">
        <v>77</v>
      </c>
      <c r="C21" s="91" t="n">
        <v>28</v>
      </c>
      <c r="D21" s="91" t="n">
        <v>32</v>
      </c>
      <c r="E21" s="91" t="n">
        <v>41</v>
      </c>
      <c r="F21" s="91" t="n">
        <v>55</v>
      </c>
      <c r="G21" s="91" t="n">
        <v>75</v>
      </c>
      <c r="H21" s="149" t="n">
        <v>90</v>
      </c>
      <c r="I21" s="150" t="n">
        <v>100</v>
      </c>
      <c r="J21" s="150" t="n">
        <v>110</v>
      </c>
      <c r="K21" s="150" t="n">
        <v>120</v>
      </c>
    </row>
    <row r="22" customFormat="false" ht="40.5" hidden="false" customHeight="false" outlineLevel="0" collapsed="false">
      <c r="A22" s="19" t="s">
        <v>135</v>
      </c>
      <c r="B22" s="20" t="s">
        <v>77</v>
      </c>
      <c r="C22" s="91" t="n">
        <v>29</v>
      </c>
      <c r="D22" s="91" t="n">
        <v>36</v>
      </c>
      <c r="E22" s="91" t="n">
        <v>44</v>
      </c>
      <c r="F22" s="91" t="n">
        <v>60</v>
      </c>
      <c r="G22" s="91" t="n">
        <v>82</v>
      </c>
      <c r="H22" s="149" t="n">
        <v>90</v>
      </c>
      <c r="I22" s="150" t="n">
        <v>95</v>
      </c>
      <c r="J22" s="150" t="n">
        <v>95</v>
      </c>
      <c r="K22" s="150" t="n">
        <v>98</v>
      </c>
    </row>
    <row r="23" customFormat="false" ht="20.25" hidden="false" customHeight="false" outlineLevel="0" collapsed="false">
      <c r="A23" s="19" t="s">
        <v>136</v>
      </c>
      <c r="B23" s="20" t="s">
        <v>64</v>
      </c>
      <c r="C23" s="91" t="n">
        <v>25</v>
      </c>
      <c r="D23" s="91" t="n">
        <v>31</v>
      </c>
      <c r="E23" s="91" t="n">
        <v>37</v>
      </c>
      <c r="F23" s="91" t="n">
        <v>51</v>
      </c>
      <c r="G23" s="91" t="n">
        <v>72</v>
      </c>
      <c r="H23" s="149" t="n">
        <v>85</v>
      </c>
      <c r="I23" s="150" t="n">
        <v>98</v>
      </c>
      <c r="J23" s="150" t="n">
        <v>103</v>
      </c>
      <c r="K23" s="150" t="n">
        <v>120</v>
      </c>
    </row>
    <row r="24" customFormat="false" ht="40.5" hidden="false" customHeight="false" outlineLevel="0" collapsed="false">
      <c r="A24" s="19" t="s">
        <v>138</v>
      </c>
      <c r="B24" s="20" t="s">
        <v>53</v>
      </c>
      <c r="C24" s="91" t="n">
        <v>27</v>
      </c>
      <c r="D24" s="91" t="n">
        <v>34</v>
      </c>
      <c r="E24" s="91" t="n">
        <v>39</v>
      </c>
      <c r="F24" s="91" t="n">
        <v>59</v>
      </c>
      <c r="G24" s="91" t="n">
        <v>76</v>
      </c>
      <c r="H24" s="149" t="n">
        <v>90</v>
      </c>
      <c r="I24" s="150" t="n">
        <v>103</v>
      </c>
      <c r="J24" s="150" t="n">
        <v>116</v>
      </c>
      <c r="K24" s="150" t="n">
        <v>125</v>
      </c>
    </row>
    <row r="25" customFormat="false" ht="40.5" hidden="false" customHeight="false" outlineLevel="0" collapsed="false">
      <c r="A25" s="19" t="s">
        <v>139</v>
      </c>
      <c r="B25" s="20" t="s">
        <v>53</v>
      </c>
      <c r="C25" s="91" t="n">
        <v>24</v>
      </c>
      <c r="D25" s="91" t="n">
        <v>30</v>
      </c>
      <c r="E25" s="91" t="n">
        <v>40</v>
      </c>
      <c r="F25" s="91" t="n">
        <v>59</v>
      </c>
      <c r="G25" s="91" t="n">
        <v>78</v>
      </c>
      <c r="H25" s="149" t="n">
        <v>95</v>
      </c>
      <c r="I25" s="150" t="n">
        <v>108</v>
      </c>
      <c r="J25" s="150" t="n">
        <v>120</v>
      </c>
      <c r="K25" s="150" t="n">
        <v>135</v>
      </c>
    </row>
    <row r="26" customFormat="false" ht="40.5" hidden="false" customHeight="false" outlineLevel="0" collapsed="false">
      <c r="A26" s="19" t="s">
        <v>141</v>
      </c>
      <c r="B26" s="20" t="s">
        <v>53</v>
      </c>
      <c r="C26" s="91" t="n">
        <v>30</v>
      </c>
      <c r="D26" s="91" t="n">
        <v>33</v>
      </c>
      <c r="E26" s="91" t="n">
        <v>43</v>
      </c>
      <c r="F26" s="91" t="n">
        <v>58</v>
      </c>
      <c r="G26" s="91" t="n">
        <v>79</v>
      </c>
      <c r="H26" s="149" t="n">
        <v>95</v>
      </c>
      <c r="I26" s="150" t="n">
        <v>109</v>
      </c>
      <c r="J26" s="150" t="n">
        <v>115</v>
      </c>
      <c r="K26" s="150" t="n">
        <v>128</v>
      </c>
    </row>
    <row r="27" customFormat="false" ht="20.25" hidden="false" customHeight="false" outlineLevel="0" collapsed="false">
      <c r="A27" s="19" t="s">
        <v>143</v>
      </c>
      <c r="B27" s="20" t="s">
        <v>64</v>
      </c>
      <c r="C27" s="91" t="n">
        <v>30</v>
      </c>
      <c r="D27" s="91" t="n">
        <v>36</v>
      </c>
      <c r="E27" s="91" t="n">
        <v>45</v>
      </c>
      <c r="F27" s="91" t="n">
        <v>57</v>
      </c>
      <c r="G27" s="91" t="n">
        <v>76</v>
      </c>
      <c r="H27" s="149" t="n">
        <v>90</v>
      </c>
      <c r="I27" s="150" t="n">
        <v>101</v>
      </c>
      <c r="J27" s="150" t="n">
        <v>111</v>
      </c>
      <c r="K27" s="150" t="n">
        <v>126</v>
      </c>
    </row>
    <row r="28" customFormat="false" ht="20.25" hidden="false" customHeight="false" outlineLevel="0" collapsed="false">
      <c r="A28" s="19" t="s">
        <v>144</v>
      </c>
      <c r="B28" s="20" t="s">
        <v>64</v>
      </c>
      <c r="C28" s="91" t="n">
        <v>30</v>
      </c>
      <c r="D28" s="91" t="n">
        <v>34</v>
      </c>
      <c r="E28" s="91" t="n">
        <v>42</v>
      </c>
      <c r="F28" s="91" t="n">
        <v>57</v>
      </c>
      <c r="G28" s="91" t="n">
        <v>72</v>
      </c>
      <c r="H28" s="149" t="n">
        <v>83</v>
      </c>
      <c r="I28" s="150" t="n">
        <v>93</v>
      </c>
      <c r="J28" s="150" t="n">
        <v>95</v>
      </c>
      <c r="K28" s="150" t="n">
        <v>100</v>
      </c>
    </row>
    <row r="29" customFormat="false" ht="20.25" hidden="false" customHeight="false" outlineLevel="0" collapsed="false">
      <c r="A29" s="19" t="s">
        <v>146</v>
      </c>
      <c r="B29" s="20" t="s">
        <v>33</v>
      </c>
      <c r="C29" s="91" t="n">
        <v>30</v>
      </c>
      <c r="D29" s="91" t="n">
        <v>40</v>
      </c>
      <c r="E29" s="91" t="n">
        <v>50</v>
      </c>
      <c r="F29" s="91" t="n">
        <v>67</v>
      </c>
      <c r="G29" s="91" t="n">
        <v>82</v>
      </c>
      <c r="H29" s="149" t="n">
        <v>90</v>
      </c>
      <c r="I29" s="150" t="n">
        <v>98</v>
      </c>
      <c r="J29" s="150" t="n">
        <v>100</v>
      </c>
      <c r="K29" s="150" t="n">
        <v>112</v>
      </c>
    </row>
    <row r="30" customFormat="false" ht="20.25" hidden="false" customHeight="false" outlineLevel="0" collapsed="false">
      <c r="A30" s="19" t="s">
        <v>147</v>
      </c>
      <c r="B30" s="20" t="s">
        <v>33</v>
      </c>
      <c r="C30" s="91" t="n">
        <v>34</v>
      </c>
      <c r="D30" s="91" t="n">
        <v>40</v>
      </c>
      <c r="E30" s="91" t="n">
        <v>52</v>
      </c>
      <c r="F30" s="91" t="n">
        <v>72</v>
      </c>
      <c r="G30" s="91" t="n">
        <v>82</v>
      </c>
      <c r="H30" s="149" t="n">
        <v>86</v>
      </c>
      <c r="I30" s="150" t="n">
        <v>88</v>
      </c>
      <c r="J30" s="150" t="n">
        <v>90</v>
      </c>
      <c r="K30" s="150" t="n">
        <v>90</v>
      </c>
    </row>
    <row r="31" customFormat="false" ht="20.25" hidden="false" customHeight="false" outlineLevel="0" collapsed="false">
      <c r="A31" s="19" t="s">
        <v>148</v>
      </c>
      <c r="B31" s="20" t="s">
        <v>92</v>
      </c>
      <c r="C31" s="91" t="n">
        <v>43</v>
      </c>
      <c r="D31" s="91" t="n">
        <v>52</v>
      </c>
      <c r="E31" s="91" t="n">
        <v>56</v>
      </c>
      <c r="F31" s="91" t="n">
        <v>77</v>
      </c>
      <c r="G31" s="91" t="n">
        <v>98</v>
      </c>
      <c r="H31" s="149" t="n">
        <v>113</v>
      </c>
      <c r="I31" s="150" t="n">
        <v>120</v>
      </c>
      <c r="J31" s="150" t="n">
        <v>130</v>
      </c>
      <c r="K31" s="150" t="n">
        <v>145</v>
      </c>
    </row>
    <row r="32" customFormat="false" ht="20.25" hidden="false" customHeight="false" outlineLevel="0" collapsed="false">
      <c r="A32" s="19" t="s">
        <v>150</v>
      </c>
      <c r="B32" s="20" t="s">
        <v>92</v>
      </c>
      <c r="C32" s="91" t="n">
        <v>42</v>
      </c>
      <c r="D32" s="91" t="n">
        <v>50</v>
      </c>
      <c r="E32" s="91" t="n">
        <v>56</v>
      </c>
      <c r="F32" s="91" t="n">
        <v>70</v>
      </c>
      <c r="G32" s="91" t="n">
        <v>99</v>
      </c>
      <c r="H32" s="149" t="n">
        <v>115</v>
      </c>
      <c r="I32" s="150" t="n">
        <v>123</v>
      </c>
      <c r="J32" s="150" t="n">
        <v>130</v>
      </c>
      <c r="K32" s="150" t="n">
        <v>139</v>
      </c>
    </row>
    <row r="33" customFormat="false" ht="18" hidden="false" customHeight="false" outlineLevel="0" collapsed="false">
      <c r="A33" s="19" t="s">
        <v>152</v>
      </c>
      <c r="B33" s="76" t="s">
        <v>215</v>
      </c>
      <c r="C33" s="91"/>
      <c r="D33" s="91"/>
      <c r="E33" s="91"/>
      <c r="F33" s="91"/>
      <c r="G33" s="91"/>
    </row>
    <row r="34" customFormat="false" ht="18" hidden="false" customHeight="false" outlineLevel="0" collapsed="false">
      <c r="A34" s="19" t="s">
        <v>153</v>
      </c>
      <c r="B34" s="76" t="s">
        <v>215</v>
      </c>
      <c r="C34" s="91"/>
      <c r="D34" s="91"/>
      <c r="E34" s="91"/>
      <c r="F34" s="91"/>
      <c r="G34" s="91"/>
    </row>
    <row r="35" customFormat="false" ht="18" hidden="false" customHeight="false" outlineLevel="0" collapsed="false">
      <c r="A35" s="19" t="s">
        <v>155</v>
      </c>
      <c r="B35" s="76" t="s">
        <v>215</v>
      </c>
      <c r="C35" s="91"/>
      <c r="D35" s="91"/>
      <c r="E35" s="91"/>
      <c r="F35" s="91"/>
      <c r="G35" s="91"/>
    </row>
    <row r="36" customFormat="false" ht="18" hidden="false" customHeight="false" outlineLevel="0" collapsed="false">
      <c r="A36" s="19" t="s">
        <v>157</v>
      </c>
      <c r="B36" s="76" t="s">
        <v>215</v>
      </c>
      <c r="C36" s="91"/>
      <c r="D36" s="91"/>
      <c r="E36" s="91"/>
      <c r="F36" s="91"/>
      <c r="G36" s="91"/>
    </row>
    <row r="37" customFormat="false" ht="18" hidden="false" customHeight="false" outlineLevel="0" collapsed="false">
      <c r="A37" s="19" t="s">
        <v>159</v>
      </c>
      <c r="B37" s="76" t="s">
        <v>216</v>
      </c>
      <c r="C37" s="91"/>
      <c r="D37" s="91"/>
      <c r="E37" s="91"/>
      <c r="F37" s="91"/>
      <c r="G37" s="91" t="n">
        <v>72</v>
      </c>
      <c r="H37" s="149" t="n">
        <v>86</v>
      </c>
    </row>
    <row r="38" customFormat="false" ht="18" hidden="false" customHeight="false" outlineLevel="0" collapsed="false">
      <c r="A38" s="19" t="s">
        <v>162</v>
      </c>
      <c r="B38" s="76" t="s">
        <v>216</v>
      </c>
      <c r="C38" s="91"/>
      <c r="D38" s="91"/>
      <c r="E38" s="91"/>
      <c r="F38" s="91"/>
      <c r="G38" s="91" t="n">
        <v>60</v>
      </c>
      <c r="H38" s="149" t="n">
        <v>86</v>
      </c>
    </row>
    <row r="39" customFormat="false" ht="18" hidden="false" customHeight="false" outlineLevel="0" collapsed="false">
      <c r="A39" s="19" t="s">
        <v>202</v>
      </c>
      <c r="B39" s="76" t="s">
        <v>216</v>
      </c>
      <c r="C39" s="91"/>
      <c r="D39" s="91"/>
      <c r="E39" s="91"/>
      <c r="F39" s="91"/>
      <c r="G39" s="91" t="n">
        <v>65</v>
      </c>
      <c r="H39" s="149" t="n">
        <v>86</v>
      </c>
    </row>
    <row r="40" customFormat="false" ht="18" hidden="false" customHeight="false" outlineLevel="0" collapsed="false">
      <c r="A40" s="19" t="s">
        <v>217</v>
      </c>
      <c r="B40" s="76" t="s">
        <v>216</v>
      </c>
      <c r="D40" s="91"/>
      <c r="E40" s="91"/>
      <c r="F40" s="91"/>
      <c r="G40" s="91" t="n">
        <v>80</v>
      </c>
      <c r="H40" s="149" t="n">
        <v>101</v>
      </c>
    </row>
    <row r="41" customFormat="false" ht="36" hidden="false" customHeight="false" outlineLevel="0" collapsed="false">
      <c r="A41" s="19" t="s">
        <v>218</v>
      </c>
      <c r="B41" s="79" t="s">
        <v>278</v>
      </c>
      <c r="D41" s="91"/>
      <c r="E41" s="91" t="s">
        <v>279</v>
      </c>
      <c r="F41" s="177" t="s">
        <v>280</v>
      </c>
      <c r="G41" s="177" t="s">
        <v>281</v>
      </c>
      <c r="H41" s="177" t="s">
        <v>282</v>
      </c>
    </row>
    <row r="42" customFormat="false" ht="36" hidden="false" customHeight="false" outlineLevel="0" collapsed="false">
      <c r="A42" s="151"/>
      <c r="B42" s="79" t="s">
        <v>283</v>
      </c>
      <c r="D42" s="91"/>
      <c r="E42" s="91" t="s">
        <v>284</v>
      </c>
      <c r="F42" s="91" t="s">
        <v>285</v>
      </c>
      <c r="G42" s="177" t="s">
        <v>286</v>
      </c>
      <c r="H42" s="177" t="s">
        <v>287</v>
      </c>
    </row>
    <row r="47" customFormat="false" ht="47.25" hidden="false" customHeight="false" outlineLevel="0" collapsed="false">
      <c r="B47" s="110" t="s">
        <v>288</v>
      </c>
      <c r="C47" s="103" t="n">
        <f aca="false">AVERAGE(C4:C32)</f>
        <v>29.3448275862069</v>
      </c>
    </row>
    <row r="48" customFormat="false" ht="47.25" hidden="false" customHeight="false" outlineLevel="0" collapsed="false">
      <c r="B48" s="110" t="s">
        <v>289</v>
      </c>
      <c r="D48" s="103" t="n">
        <f aca="false">AVERAGE(D4:D32)</f>
        <v>34.4137931034483</v>
      </c>
    </row>
    <row r="49" customFormat="false" ht="47.25" hidden="false" customHeight="false" outlineLevel="0" collapsed="false">
      <c r="B49" s="110" t="s">
        <v>290</v>
      </c>
      <c r="D49" s="103"/>
      <c r="E49" s="103" t="n">
        <f aca="false">AVERAGE(E4:E32)</f>
        <v>43.7586206896552</v>
      </c>
    </row>
    <row r="50" customFormat="false" ht="47.25" hidden="false" customHeight="false" outlineLevel="0" collapsed="false">
      <c r="B50" s="110" t="s">
        <v>291</v>
      </c>
      <c r="D50" s="103"/>
      <c r="E50" s="103"/>
      <c r="F50" s="103" t="n">
        <f aca="false">AVERAGE(F4:F32)</f>
        <v>58.8620689655172</v>
      </c>
    </row>
    <row r="51" customFormat="false" ht="47.25" hidden="false" customHeight="false" outlineLevel="0" collapsed="false">
      <c r="B51" s="110" t="s">
        <v>292</v>
      </c>
      <c r="D51" s="103"/>
      <c r="E51" s="103"/>
      <c r="F51" s="103"/>
      <c r="G51" s="103" t="n">
        <f aca="false">AVERAGE(G4:G32)</f>
        <v>76.6896551724138</v>
      </c>
    </row>
    <row r="52" customFormat="false" ht="47.25" hidden="false" customHeight="false" outlineLevel="0" collapsed="false">
      <c r="B52" s="110" t="s">
        <v>293</v>
      </c>
      <c r="D52" s="103"/>
      <c r="E52" s="103"/>
      <c r="F52" s="103"/>
      <c r="H52" s="103" t="n">
        <f aca="false">AVERAGE(H4:H32)</f>
        <v>91.6206896551724</v>
      </c>
    </row>
    <row r="53" customFormat="false" ht="47.25" hidden="false" customHeight="false" outlineLevel="0" collapsed="false">
      <c r="B53" s="110" t="s">
        <v>294</v>
      </c>
      <c r="D53" s="103"/>
      <c r="E53" s="103"/>
      <c r="F53" s="103"/>
      <c r="I53" s="103" t="n">
        <f aca="false">AVERAGE(I4:I32)</f>
        <v>101.965517241379</v>
      </c>
    </row>
    <row r="54" customFormat="false" ht="47.25" hidden="false" customHeight="false" outlineLevel="0" collapsed="false">
      <c r="B54" s="110" t="s">
        <v>295</v>
      </c>
      <c r="D54" s="103"/>
      <c r="E54" s="103"/>
      <c r="F54" s="103"/>
      <c r="J54" s="103" t="n">
        <f aca="false">AVERAGE(J4:J32)</f>
        <v>110.034482758621</v>
      </c>
    </row>
    <row r="55" customFormat="false" ht="47.25" hidden="false" customHeight="false" outlineLevel="0" collapsed="false">
      <c r="B55" s="110" t="s">
        <v>296</v>
      </c>
      <c r="D55" s="103"/>
      <c r="E55" s="103"/>
      <c r="F55" s="103"/>
      <c r="K55" s="103" t="n">
        <f aca="false">AVERAGE(K4:K32)</f>
        <v>122.862068965517</v>
      </c>
    </row>
    <row r="56" customFormat="false" ht="15.75" hidden="false" customHeight="false" outlineLevel="0" collapsed="false">
      <c r="B56" s="110"/>
      <c r="D56" s="103"/>
      <c r="E56" s="103"/>
      <c r="F56" s="103"/>
    </row>
    <row r="57" customFormat="false" ht="15.75" hidden="false" customHeight="false" outlineLevel="0" collapsed="false">
      <c r="B57" s="110"/>
      <c r="D57" s="103"/>
      <c r="E57" s="103"/>
      <c r="F57" s="103"/>
    </row>
    <row r="58" customFormat="false" ht="40.5" hidden="false" customHeight="false" outlineLevel="0" collapsed="false">
      <c r="B58" s="154" t="s">
        <v>254</v>
      </c>
      <c r="D58" s="155" t="n">
        <f aca="false">(D48-C47)/C47</f>
        <v>0.172737955346651</v>
      </c>
      <c r="E58" s="103"/>
      <c r="F58" s="103"/>
    </row>
    <row r="59" customFormat="false" ht="40.5" hidden="false" customHeight="false" outlineLevel="0" collapsed="false">
      <c r="B59" s="154" t="s">
        <v>254</v>
      </c>
      <c r="D59" s="156" t="n">
        <f aca="false">D48-C47</f>
        <v>5.06896551724138</v>
      </c>
      <c r="E59" s="103"/>
      <c r="F59" s="103"/>
    </row>
    <row r="60" customFormat="false" ht="40.5" hidden="false" customHeight="false" outlineLevel="0" collapsed="false">
      <c r="B60" s="154" t="s">
        <v>255</v>
      </c>
      <c r="D60" s="156" t="n">
        <f aca="false">D59/7</f>
        <v>0.724137931034483</v>
      </c>
      <c r="E60" s="103"/>
      <c r="F60" s="103"/>
    </row>
    <row r="61" customFormat="false" ht="15.75" hidden="false" customHeight="false" outlineLevel="0" collapsed="false">
      <c r="B61" s="110"/>
      <c r="D61" s="103"/>
      <c r="E61" s="103"/>
      <c r="F61" s="103"/>
    </row>
    <row r="62" customFormat="false" ht="40.5" hidden="false" customHeight="false" outlineLevel="0" collapsed="false">
      <c r="B62" s="157" t="s">
        <v>256</v>
      </c>
      <c r="D62" s="103"/>
      <c r="E62" s="158" t="n">
        <f aca="false">(E49-D48)/D48</f>
        <v>0.271543086172345</v>
      </c>
      <c r="F62" s="103"/>
    </row>
    <row r="63" customFormat="false" ht="40.5" hidden="false" customHeight="false" outlineLevel="0" collapsed="false">
      <c r="B63" s="157" t="s">
        <v>256</v>
      </c>
      <c r="D63" s="103"/>
      <c r="E63" s="153" t="n">
        <f aca="false">E49-D48</f>
        <v>9.3448275862069</v>
      </c>
      <c r="F63" s="103"/>
    </row>
    <row r="64" customFormat="false" ht="40.5" hidden="false" customHeight="false" outlineLevel="0" collapsed="false">
      <c r="B64" s="157" t="s">
        <v>257</v>
      </c>
      <c r="D64" s="103"/>
      <c r="E64" s="153" t="n">
        <f aca="false">E63/7</f>
        <v>1.33497536945813</v>
      </c>
      <c r="F64" s="103"/>
    </row>
    <row r="65" customFormat="false" ht="15.75" hidden="false" customHeight="false" outlineLevel="0" collapsed="false">
      <c r="B65" s="110"/>
      <c r="D65" s="103"/>
      <c r="E65" s="103"/>
      <c r="F65" s="103"/>
    </row>
    <row r="66" customFormat="false" ht="15.75" hidden="false" customHeight="false" outlineLevel="0" collapsed="false">
      <c r="B66" s="110"/>
      <c r="D66" s="103"/>
      <c r="E66" s="103"/>
      <c r="F66" s="103"/>
    </row>
    <row r="67" customFormat="false" ht="40.5" hidden="false" customHeight="false" outlineLevel="0" collapsed="false">
      <c r="B67" s="159" t="s">
        <v>258</v>
      </c>
      <c r="D67" s="103"/>
      <c r="E67" s="103"/>
      <c r="F67" s="160" t="n">
        <f aca="false">(F50-E49)/E49</f>
        <v>0.3451536643026</v>
      </c>
    </row>
    <row r="68" customFormat="false" ht="40.5" hidden="false" customHeight="false" outlineLevel="0" collapsed="false">
      <c r="B68" s="159" t="s">
        <v>258</v>
      </c>
      <c r="D68" s="103"/>
      <c r="E68" s="103"/>
      <c r="F68" s="161" t="n">
        <f aca="false">F50-E49</f>
        <v>15.1034482758621</v>
      </c>
    </row>
    <row r="69" customFormat="false" ht="40.5" hidden="false" customHeight="false" outlineLevel="0" collapsed="false">
      <c r="B69" s="159" t="s">
        <v>259</v>
      </c>
      <c r="D69" s="103"/>
      <c r="E69" s="103"/>
      <c r="F69" s="161" t="n">
        <f aca="false">F68/7</f>
        <v>2.15763546798029</v>
      </c>
    </row>
    <row r="70" customFormat="false" ht="15.75" hidden="false" customHeight="false" outlineLevel="0" collapsed="false">
      <c r="B70" s="110"/>
      <c r="D70" s="103"/>
      <c r="E70" s="103"/>
      <c r="F70" s="103"/>
    </row>
    <row r="71" customFormat="false" ht="15.75" hidden="false" customHeight="false" outlineLevel="0" collapsed="false">
      <c r="B71" s="110"/>
      <c r="D71" s="103"/>
      <c r="E71" s="103"/>
      <c r="F71" s="103"/>
    </row>
    <row r="72" customFormat="false" ht="40.5" hidden="false" customHeight="false" outlineLevel="0" collapsed="false">
      <c r="B72" s="162" t="s">
        <v>260</v>
      </c>
      <c r="D72" s="103"/>
      <c r="E72" s="103"/>
      <c r="F72" s="103"/>
      <c r="G72" s="178" t="n">
        <f aca="false">(G51-F50)/F50</f>
        <v>0.302870533099004</v>
      </c>
    </row>
    <row r="73" customFormat="false" ht="40.5" hidden="false" customHeight="false" outlineLevel="0" collapsed="false">
      <c r="B73" s="162" t="s">
        <v>260</v>
      </c>
      <c r="D73" s="103"/>
      <c r="E73" s="103"/>
      <c r="F73" s="103"/>
      <c r="G73" s="164" t="n">
        <f aca="false">G51-F50</f>
        <v>17.8275862068966</v>
      </c>
    </row>
    <row r="74" customFormat="false" ht="40.5" hidden="false" customHeight="false" outlineLevel="0" collapsed="false">
      <c r="B74" s="162" t="s">
        <v>261</v>
      </c>
      <c r="D74" s="103"/>
      <c r="E74" s="103"/>
      <c r="F74" s="103"/>
      <c r="G74" s="164" t="n">
        <f aca="false">G73/7</f>
        <v>2.54679802955665</v>
      </c>
    </row>
    <row r="75" customFormat="false" ht="15.75" hidden="false" customHeight="false" outlineLevel="0" collapsed="false">
      <c r="B75" s="110"/>
      <c r="D75" s="103"/>
      <c r="E75" s="103"/>
      <c r="F75" s="103"/>
    </row>
    <row r="76" customFormat="false" ht="15.75" hidden="false" customHeight="false" outlineLevel="0" collapsed="false">
      <c r="B76" s="110"/>
      <c r="D76" s="103"/>
      <c r="E76" s="103"/>
      <c r="F76" s="103"/>
    </row>
    <row r="77" customFormat="false" ht="40.5" hidden="false" customHeight="false" outlineLevel="0" collapsed="false">
      <c r="B77" s="165" t="s">
        <v>262</v>
      </c>
      <c r="D77" s="103"/>
      <c r="E77" s="103"/>
      <c r="F77" s="103"/>
      <c r="H77" s="179" t="n">
        <f aca="false">(H52-G51)/G51</f>
        <v>0.194694244604317</v>
      </c>
    </row>
    <row r="78" customFormat="false" ht="40.5" hidden="false" customHeight="false" outlineLevel="0" collapsed="false">
      <c r="B78" s="165" t="s">
        <v>262</v>
      </c>
      <c r="D78" s="103"/>
      <c r="E78" s="103"/>
      <c r="F78" s="103"/>
      <c r="H78" s="180" t="n">
        <f aca="false">H52-G51</f>
        <v>14.9310344827586</v>
      </c>
    </row>
    <row r="79" customFormat="false" ht="40.5" hidden="false" customHeight="false" outlineLevel="0" collapsed="false">
      <c r="B79" s="165" t="s">
        <v>262</v>
      </c>
      <c r="D79" s="103"/>
      <c r="E79" s="103"/>
      <c r="F79" s="103"/>
      <c r="H79" s="180" t="n">
        <f aca="false">H78/7</f>
        <v>2.13300492610837</v>
      </c>
    </row>
    <row r="82" customFormat="false" ht="40.5" hidden="false" customHeight="false" outlineLevel="0" collapsed="false">
      <c r="B82" s="168" t="s">
        <v>263</v>
      </c>
      <c r="I82" s="181" t="n">
        <f aca="false">(I53-H52)/H52</f>
        <v>0.11290929619872</v>
      </c>
    </row>
    <row r="83" customFormat="false" ht="40.5" hidden="false" customHeight="false" outlineLevel="0" collapsed="false">
      <c r="B83" s="168" t="s">
        <v>263</v>
      </c>
      <c r="I83" s="182" t="n">
        <f aca="false">I53-H52</f>
        <v>10.3448275862069</v>
      </c>
    </row>
    <row r="84" customFormat="false" ht="40.5" hidden="false" customHeight="false" outlineLevel="0" collapsed="false">
      <c r="B84" s="168" t="s">
        <v>263</v>
      </c>
      <c r="I84" s="182" t="n">
        <f aca="false">I83/7</f>
        <v>1.47783251231527</v>
      </c>
    </row>
    <row r="87" customFormat="false" ht="40.5" hidden="false" customHeight="false" outlineLevel="0" collapsed="false">
      <c r="B87" s="171" t="s">
        <v>264</v>
      </c>
      <c r="J87" s="183" t="n">
        <f aca="false">(J54-I53)/I53</f>
        <v>0.0791342576936083</v>
      </c>
    </row>
    <row r="88" customFormat="false" ht="40.5" hidden="false" customHeight="false" outlineLevel="0" collapsed="false">
      <c r="B88" s="171" t="s">
        <v>264</v>
      </c>
      <c r="J88" s="184" t="n">
        <f aca="false">J54-I53</f>
        <v>8.06896551724137</v>
      </c>
    </row>
    <row r="89" customFormat="false" ht="40.5" hidden="false" customHeight="false" outlineLevel="0" collapsed="false">
      <c r="B89" s="171" t="s">
        <v>264</v>
      </c>
      <c r="J89" s="184" t="n">
        <f aca="false">J88/7</f>
        <v>1.15270935960591</v>
      </c>
    </row>
    <row r="92" customFormat="false" ht="40.5" hidden="false" customHeight="false" outlineLevel="0" collapsed="false">
      <c r="B92" s="174" t="s">
        <v>265</v>
      </c>
      <c r="K92" s="185" t="n">
        <f aca="false">(K55-J54)/J54</f>
        <v>0.116577875274209</v>
      </c>
    </row>
    <row r="93" customFormat="false" ht="40.5" hidden="false" customHeight="false" outlineLevel="0" collapsed="false">
      <c r="B93" s="174" t="s">
        <v>265</v>
      </c>
      <c r="K93" s="186" t="n">
        <f aca="false">K55-J54</f>
        <v>12.8275862068966</v>
      </c>
    </row>
    <row r="94" customFormat="false" ht="40.5" hidden="false" customHeight="false" outlineLevel="0" collapsed="false">
      <c r="B94" s="174" t="s">
        <v>265</v>
      </c>
      <c r="K94" s="186" t="n">
        <f aca="false">K93/7</f>
        <v>1.83251231527094</v>
      </c>
    </row>
  </sheetData>
  <printOptions headings="false" gridLines="false" gridLinesSet="true" horizontalCentered="false" verticalCentered="false"/>
  <pageMargins left="0.170138888888889" right="0.159722222222222" top="0.748611111111111" bottom="0.748611111111111" header="0.315277777777778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&amp;CHAUTEUR TOMATES 2020 RANG N° 3</oddHeader>
    <oddFooter>&amp;CHAUTEUR TOMATES 2020 RANG N° 3&amp;R&amp;P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LibreOffice/7.1.8.1$Linux_X86_64 LibreOffice_project/10$Build-1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2006-09-12T15:06:44Z</dcterms:created>
  <dc:creator/>
  <dc:description/>
  <dc:language>fr-FR</dc:language>
  <cp:lastModifiedBy/>
  <dcterms:modified xsi:type="dcterms:W3CDTF">2022-07-09T08:37:06Z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